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2" i="2"/>
  <c r="B33" s="1"/>
  <c r="C33" s="1"/>
  <c r="D33" s="1"/>
  <c r="E33" s="1"/>
  <c r="F33" s="1"/>
  <c r="G33" s="1"/>
  <c r="H33" s="1"/>
  <c r="I33" s="1"/>
  <c r="J33" s="1"/>
  <c r="K33" s="1"/>
  <c r="L33" s="1"/>
  <c r="M33" s="1"/>
  <c r="B34" s="1"/>
  <c r="C34" s="1"/>
  <c r="D34" s="1"/>
  <c r="E34" s="1"/>
  <c r="F34" s="1"/>
  <c r="G34" s="1"/>
  <c r="H34" s="1"/>
  <c r="I34" s="1"/>
  <c r="J34" s="1"/>
  <c r="K34" s="1"/>
  <c r="L34" s="1"/>
  <c r="M34" s="1"/>
  <c r="B35" s="1"/>
  <c r="C35" s="1"/>
  <c r="D35" s="1"/>
  <c r="E35" s="1"/>
  <c r="F35" s="1"/>
  <c r="G35" s="1"/>
  <c r="H35" s="1"/>
  <c r="I35" s="1"/>
  <c r="J35" s="1"/>
  <c r="K35" s="1"/>
  <c r="L35" s="1"/>
  <c r="M35" s="1"/>
  <c r="B36" s="1"/>
  <c r="C36" s="1"/>
  <c r="D36" s="1"/>
  <c r="E36" s="1"/>
  <c r="F36" s="1"/>
  <c r="G36" s="1"/>
  <c r="H36" s="1"/>
  <c r="I36" s="1"/>
  <c r="J36" s="1"/>
  <c r="K36" s="1"/>
  <c r="L36" s="1"/>
  <c r="M36" s="1"/>
  <c r="B37" s="1"/>
  <c r="C37" s="1"/>
  <c r="D37" s="1"/>
  <c r="E37" s="1"/>
  <c r="F37" s="1"/>
  <c r="G37" s="1"/>
  <c r="H37" s="1"/>
  <c r="I37" s="1"/>
  <c r="J37" s="1"/>
  <c r="K37" s="1"/>
  <c r="L37" s="1"/>
  <c r="M37" s="1"/>
  <c r="B38" s="1"/>
  <c r="C38" s="1"/>
  <c r="D38" s="1"/>
  <c r="E38" s="1"/>
  <c r="F38" s="1"/>
  <c r="G38" s="1"/>
  <c r="H38" s="1"/>
  <c r="I38" s="1"/>
  <c r="J38" s="1"/>
  <c r="K38" s="1"/>
  <c r="L38" s="1"/>
  <c r="M38" s="1"/>
  <c r="B39" s="1"/>
  <c r="C39" s="1"/>
  <c r="D39" s="1"/>
  <c r="E39" s="1"/>
  <c r="F39" s="1"/>
  <c r="G39" s="1"/>
  <c r="H39" s="1"/>
  <c r="I39" s="1"/>
  <c r="J39" s="1"/>
  <c r="K39" s="1"/>
  <c r="L39" s="1"/>
  <c r="M39" s="1"/>
  <c r="B40" s="1"/>
  <c r="C40" s="1"/>
  <c r="D40" s="1"/>
  <c r="E40" s="1"/>
  <c r="F40" s="1"/>
  <c r="G40" s="1"/>
  <c r="H40" s="1"/>
  <c r="I40" s="1"/>
  <c r="J40" s="1"/>
  <c r="K40" s="1"/>
  <c r="L40" s="1"/>
  <c r="M40" s="1"/>
  <c r="B41" s="1"/>
  <c r="C41" s="1"/>
  <c r="D41" s="1"/>
  <c r="E41" s="1"/>
  <c r="F41" s="1"/>
  <c r="G41" s="1"/>
  <c r="H41" s="1"/>
  <c r="I41" s="1"/>
  <c r="J41" s="1"/>
  <c r="K41" s="1"/>
  <c r="L41" s="1"/>
  <c r="M41" s="1"/>
  <c r="B42" s="1"/>
  <c r="C42" s="1"/>
  <c r="D42" s="1"/>
  <c r="E42" s="1"/>
  <c r="F42" s="1"/>
  <c r="G42" s="1"/>
  <c r="H42" s="1"/>
  <c r="I42" s="1"/>
  <c r="J42" s="1"/>
  <c r="K42" s="1"/>
  <c r="L42" s="1"/>
  <c r="M42" s="1"/>
  <c r="B43" s="1"/>
  <c r="C43" s="1"/>
  <c r="D43" s="1"/>
  <c r="E43" s="1"/>
  <c r="F43" s="1"/>
  <c r="G43" s="1"/>
  <c r="H43" s="1"/>
  <c r="I43" s="1"/>
  <c r="J43" s="1"/>
  <c r="K43" s="1"/>
  <c r="L43" s="1"/>
  <c r="M43" s="1"/>
  <c r="B44" s="1"/>
  <c r="C44" s="1"/>
  <c r="D44" s="1"/>
  <c r="E44" s="1"/>
  <c r="F44" s="1"/>
  <c r="G44" s="1"/>
  <c r="H44" s="1"/>
  <c r="I44" s="1"/>
  <c r="J44" s="1"/>
  <c r="K44" s="1"/>
  <c r="L44" s="1"/>
  <c r="M44" s="1"/>
  <c r="B45" s="1"/>
  <c r="C45" s="1"/>
  <c r="D45" s="1"/>
  <c r="E45" s="1"/>
  <c r="F45" s="1"/>
  <c r="G45" s="1"/>
  <c r="H45" s="1"/>
  <c r="I45" s="1"/>
  <c r="J45" s="1"/>
  <c r="K45" s="1"/>
  <c r="L45" s="1"/>
  <c r="M45" s="1"/>
  <c r="B46" s="1"/>
  <c r="C46" s="1"/>
  <c r="D46" s="1"/>
  <c r="E46" s="1"/>
  <c r="F46" s="1"/>
  <c r="G46" s="1"/>
  <c r="H46" s="1"/>
  <c r="I46" s="1"/>
  <c r="J46" s="1"/>
  <c r="K46" s="1"/>
  <c r="L46" s="1"/>
  <c r="M46" s="1"/>
  <c r="B47" s="1"/>
  <c r="C47" s="1"/>
  <c r="D47" s="1"/>
  <c r="E47" s="1"/>
  <c r="F47" s="1"/>
  <c r="G47" s="1"/>
  <c r="H47" s="1"/>
  <c r="I47" s="1"/>
  <c r="J47" s="1"/>
  <c r="K47" s="1"/>
  <c r="L47" s="1"/>
  <c r="M47" s="1"/>
  <c r="B48" s="1"/>
  <c r="C48" s="1"/>
  <c r="D48" s="1"/>
  <c r="E48" s="1"/>
  <c r="F48" s="1"/>
  <c r="G48" s="1"/>
  <c r="H48" s="1"/>
  <c r="I48" s="1"/>
  <c r="J48" s="1"/>
  <c r="K48" s="1"/>
  <c r="L48" s="1"/>
  <c r="M48" s="1"/>
  <c r="B49" s="1"/>
  <c r="C49" s="1"/>
  <c r="D49" s="1"/>
  <c r="E49" s="1"/>
  <c r="F49" s="1"/>
  <c r="G49" s="1"/>
  <c r="H49" s="1"/>
  <c r="I49" s="1"/>
  <c r="J49" s="1"/>
  <c r="K49" s="1"/>
  <c r="L49" s="1"/>
  <c r="M49" s="1"/>
  <c r="B50" s="1"/>
  <c r="C50" s="1"/>
  <c r="D50" s="1"/>
  <c r="E50" s="1"/>
  <c r="F50" s="1"/>
  <c r="G50" s="1"/>
  <c r="H50" s="1"/>
  <c r="I50" s="1"/>
  <c r="J50" s="1"/>
  <c r="K50" s="1"/>
  <c r="L50" s="1"/>
  <c r="M50" s="1"/>
  <c r="B51" s="1"/>
  <c r="C51" s="1"/>
  <c r="D51" s="1"/>
  <c r="E51" s="1"/>
  <c r="F51" s="1"/>
  <c r="G51" s="1"/>
  <c r="H51" s="1"/>
  <c r="I51" s="1"/>
  <c r="J51" s="1"/>
  <c r="K51" s="1"/>
  <c r="L51" s="1"/>
  <c r="M51" s="1"/>
  <c r="B52" s="1"/>
  <c r="C52" s="1"/>
  <c r="D52" s="1"/>
  <c r="E52" s="1"/>
  <c r="F52" s="1"/>
  <c r="G52" s="1"/>
  <c r="H52" s="1"/>
  <c r="I52" s="1"/>
  <c r="J52" s="1"/>
  <c r="K52" s="1"/>
  <c r="L52" s="1"/>
  <c r="M52" s="1"/>
  <c r="B53" s="1"/>
  <c r="C53" s="1"/>
  <c r="D53" s="1"/>
  <c r="E53" s="1"/>
  <c r="F53" s="1"/>
  <c r="G53" s="1"/>
  <c r="H53" s="1"/>
  <c r="I53" s="1"/>
  <c r="J53" s="1"/>
  <c r="K53" s="1"/>
  <c r="L53" s="1"/>
  <c r="M53" s="1"/>
  <c r="B54" s="1"/>
  <c r="C54" s="1"/>
  <c r="D54" s="1"/>
  <c r="E54" s="1"/>
  <c r="F54" s="1"/>
  <c r="G54" s="1"/>
  <c r="H54" s="1"/>
  <c r="I54" s="1"/>
  <c r="J54" s="1"/>
  <c r="K54" s="1"/>
  <c r="L54" s="1"/>
  <c r="M54" s="1"/>
  <c r="B55" s="1"/>
  <c r="C55" s="1"/>
  <c r="D55" s="1"/>
  <c r="E55" s="1"/>
  <c r="F55" s="1"/>
  <c r="G55" s="1"/>
  <c r="H55" s="1"/>
  <c r="I55" s="1"/>
  <c r="J55" s="1"/>
  <c r="K55" s="1"/>
  <c r="L55" s="1"/>
  <c r="M55" s="1"/>
  <c r="B56" s="1"/>
  <c r="C56" s="1"/>
  <c r="D56" s="1"/>
  <c r="E56" s="1"/>
  <c r="F56" s="1"/>
  <c r="G56" s="1"/>
  <c r="H56" s="1"/>
  <c r="I56" s="1"/>
  <c r="J56" s="1"/>
  <c r="K56" s="1"/>
  <c r="L56" s="1"/>
  <c r="M56" s="1"/>
  <c r="B57" s="1"/>
  <c r="C57" s="1"/>
  <c r="D57" s="1"/>
  <c r="E57" s="1"/>
  <c r="F57" s="1"/>
  <c r="G57" s="1"/>
  <c r="H57" s="1"/>
  <c r="I57" s="1"/>
  <c r="J57" s="1"/>
  <c r="K57" s="1"/>
  <c r="L57" s="1"/>
  <c r="M57" s="1"/>
  <c r="E30" i="1" s="1"/>
  <c r="E31" s="1"/>
  <c r="L32" i="2"/>
  <c r="AA28"/>
  <c r="Z28" s="1"/>
  <c r="Y28" s="1"/>
  <c r="X28" s="1"/>
  <c r="W28" s="1"/>
  <c r="V28" s="1"/>
  <c r="U28" s="1"/>
  <c r="T28" s="1"/>
  <c r="S28" s="1"/>
  <c r="R28" s="1"/>
  <c r="Q28" s="1"/>
  <c r="P28" s="1"/>
  <c r="AA27" s="1"/>
  <c r="Z27" s="1"/>
  <c r="Y27" s="1"/>
  <c r="X27" s="1"/>
  <c r="W27" s="1"/>
  <c r="V27" s="1"/>
  <c r="U27" s="1"/>
  <c r="T27" s="1"/>
  <c r="S27" s="1"/>
  <c r="R27" s="1"/>
  <c r="Q27" s="1"/>
  <c r="P27" s="1"/>
  <c r="AA26" s="1"/>
  <c r="Z26" s="1"/>
  <c r="Y26" s="1"/>
  <c r="X26" s="1"/>
  <c r="W26" s="1"/>
  <c r="V26" s="1"/>
  <c r="U26" s="1"/>
  <c r="T26" s="1"/>
  <c r="S26" s="1"/>
  <c r="R26" s="1"/>
  <c r="Q26" s="1"/>
  <c r="P26" s="1"/>
  <c r="AA25" s="1"/>
  <c r="Z25" s="1"/>
  <c r="Y25" s="1"/>
  <c r="X25" s="1"/>
  <c r="W25" s="1"/>
  <c r="V25" s="1"/>
  <c r="U25" s="1"/>
  <c r="T25" s="1"/>
  <c r="S25" s="1"/>
  <c r="R25" s="1"/>
  <c r="Q25" s="1"/>
  <c r="P25" s="1"/>
  <c r="AA24" s="1"/>
  <c r="Z24" s="1"/>
  <c r="Y24" s="1"/>
  <c r="X24" s="1"/>
  <c r="W24" s="1"/>
  <c r="V24" s="1"/>
  <c r="U24" s="1"/>
  <c r="T24" s="1"/>
  <c r="S24" s="1"/>
  <c r="R24" s="1"/>
  <c r="Q24" s="1"/>
  <c r="P24" s="1"/>
  <c r="AA23" s="1"/>
  <c r="Z23" s="1"/>
  <c r="Y23" s="1"/>
  <c r="X23" s="1"/>
  <c r="W23" s="1"/>
  <c r="V23" s="1"/>
  <c r="U23" s="1"/>
  <c r="T23" s="1"/>
  <c r="S23" s="1"/>
  <c r="R23" s="1"/>
  <c r="Q23" s="1"/>
  <c r="P23" s="1"/>
  <c r="AA22" s="1"/>
  <c r="Z22" s="1"/>
  <c r="Y22" s="1"/>
  <c r="X22" s="1"/>
  <c r="W22" s="1"/>
  <c r="V22" s="1"/>
  <c r="U22" s="1"/>
  <c r="T22" s="1"/>
  <c r="S22" s="1"/>
  <c r="R22" s="1"/>
  <c r="Q22" s="1"/>
  <c r="P22" s="1"/>
  <c r="AA21" s="1"/>
  <c r="Z21" s="1"/>
  <c r="Y21" s="1"/>
  <c r="X21" s="1"/>
  <c r="W21" s="1"/>
  <c r="V21" s="1"/>
  <c r="U21" s="1"/>
  <c r="T21" s="1"/>
  <c r="S21" s="1"/>
  <c r="R21" s="1"/>
  <c r="Q21" s="1"/>
  <c r="P21" s="1"/>
  <c r="AA20" s="1"/>
  <c r="Z20" s="1"/>
  <c r="Y20" s="1"/>
  <c r="X20" s="1"/>
  <c r="W20" s="1"/>
  <c r="V20" s="1"/>
  <c r="U20" s="1"/>
  <c r="T20" s="1"/>
  <c r="S20" s="1"/>
  <c r="R20" s="1"/>
  <c r="Q20" s="1"/>
  <c r="P20" s="1"/>
  <c r="AA19" s="1"/>
  <c r="Z19" s="1"/>
  <c r="Y19" s="1"/>
  <c r="X19" s="1"/>
  <c r="W19" s="1"/>
  <c r="V19" s="1"/>
  <c r="U19" s="1"/>
  <c r="T19" s="1"/>
  <c r="S19" s="1"/>
  <c r="R19" s="1"/>
  <c r="Q19" s="1"/>
  <c r="P19" s="1"/>
  <c r="AA18" s="1"/>
  <c r="Z18" s="1"/>
  <c r="Y18" s="1"/>
  <c r="X18" s="1"/>
  <c r="W18" s="1"/>
  <c r="V18" s="1"/>
  <c r="U18" s="1"/>
  <c r="T18" s="1"/>
  <c r="S18" s="1"/>
  <c r="R18" s="1"/>
  <c r="Q18" s="1"/>
  <c r="P18" s="1"/>
  <c r="AA17" s="1"/>
  <c r="Z17" s="1"/>
  <c r="Y17" s="1"/>
  <c r="X17" s="1"/>
  <c r="W17" s="1"/>
  <c r="V17" s="1"/>
  <c r="U17" s="1"/>
  <c r="T17" s="1"/>
  <c r="S17" s="1"/>
  <c r="R17" s="1"/>
  <c r="Q17" s="1"/>
  <c r="P17" s="1"/>
  <c r="AA16" s="1"/>
  <c r="Z16" s="1"/>
  <c r="Y16" s="1"/>
  <c r="X16" s="1"/>
  <c r="W16" s="1"/>
  <c r="V16" s="1"/>
  <c r="U16" s="1"/>
  <c r="T16" s="1"/>
  <c r="S16" s="1"/>
  <c r="R16" s="1"/>
  <c r="Q16" s="1"/>
  <c r="P16" s="1"/>
  <c r="AA15" s="1"/>
  <c r="Z15" s="1"/>
  <c r="Y15" s="1"/>
  <c r="X15" s="1"/>
  <c r="W15" s="1"/>
  <c r="V15" s="1"/>
  <c r="U15" s="1"/>
  <c r="T15" s="1"/>
  <c r="S15" s="1"/>
  <c r="R15" s="1"/>
  <c r="Q15" s="1"/>
  <c r="P15" s="1"/>
  <c r="AA14" s="1"/>
  <c r="Z14" s="1"/>
  <c r="Y14" s="1"/>
  <c r="X14" s="1"/>
  <c r="W14" s="1"/>
  <c r="V14" s="1"/>
  <c r="U14" s="1"/>
  <c r="T14" s="1"/>
  <c r="S14" s="1"/>
  <c r="R14" s="1"/>
  <c r="Q14" s="1"/>
  <c r="P14" s="1"/>
  <c r="AA13" s="1"/>
  <c r="Z13" s="1"/>
  <c r="Y13" s="1"/>
  <c r="X13" s="1"/>
  <c r="W13" s="1"/>
  <c r="V13" s="1"/>
  <c r="U13" s="1"/>
  <c r="T13" s="1"/>
  <c r="S13" s="1"/>
  <c r="R13" s="1"/>
  <c r="Q13" s="1"/>
  <c r="P13" s="1"/>
  <c r="AA12" s="1"/>
  <c r="Z12" s="1"/>
  <c r="Y12" s="1"/>
  <c r="X12" s="1"/>
  <c r="W12" s="1"/>
  <c r="V12" s="1"/>
  <c r="U12" s="1"/>
  <c r="T12" s="1"/>
  <c r="S12" s="1"/>
  <c r="R12" s="1"/>
  <c r="Q12" s="1"/>
  <c r="P12" s="1"/>
  <c r="AA11" s="1"/>
  <c r="Z11" s="1"/>
  <c r="Y11" s="1"/>
  <c r="X11" s="1"/>
  <c r="W11" s="1"/>
  <c r="V11" s="1"/>
  <c r="U11" s="1"/>
  <c r="T11" s="1"/>
  <c r="S11" s="1"/>
  <c r="R11" s="1"/>
  <c r="Q11" s="1"/>
  <c r="P11" s="1"/>
  <c r="AA10" s="1"/>
  <c r="Z10" s="1"/>
  <c r="Y10" s="1"/>
  <c r="X10" s="1"/>
  <c r="W10" s="1"/>
  <c r="V10" s="1"/>
  <c r="U10" s="1"/>
  <c r="T10" s="1"/>
  <c r="S10" s="1"/>
  <c r="R10" s="1"/>
  <c r="Q10" s="1"/>
  <c r="P10" s="1"/>
  <c r="AA9" s="1"/>
  <c r="Z9" s="1"/>
  <c r="Y9" s="1"/>
  <c r="X9" s="1"/>
  <c r="W9" s="1"/>
  <c r="V9" s="1"/>
  <c r="U9" s="1"/>
  <c r="T9" s="1"/>
  <c r="S9" s="1"/>
  <c r="R9" s="1"/>
  <c r="Q9" s="1"/>
  <c r="P9" s="1"/>
  <c r="AA8" s="1"/>
  <c r="Z8" s="1"/>
  <c r="Y8" s="1"/>
  <c r="X8" s="1"/>
  <c r="W8" s="1"/>
  <c r="V8" s="1"/>
  <c r="U8" s="1"/>
  <c r="T8" s="1"/>
  <c r="S8" s="1"/>
  <c r="R8" s="1"/>
  <c r="Q8" s="1"/>
  <c r="P8" s="1"/>
  <c r="AA7" s="1"/>
  <c r="Z7" s="1"/>
  <c r="Y7" s="1"/>
  <c r="X7" s="1"/>
  <c r="W7" s="1"/>
  <c r="V7" s="1"/>
  <c r="U7" s="1"/>
  <c r="T7" s="1"/>
  <c r="S7" s="1"/>
  <c r="R7" s="1"/>
  <c r="Q7" s="1"/>
  <c r="P7" s="1"/>
  <c r="AA6" s="1"/>
  <c r="Z6" s="1"/>
  <c r="Y6" s="1"/>
  <c r="X6" s="1"/>
  <c r="W6" s="1"/>
  <c r="V6" s="1"/>
  <c r="U6" s="1"/>
  <c r="T6" s="1"/>
  <c r="S6" s="1"/>
  <c r="R6" s="1"/>
  <c r="Q6" s="1"/>
  <c r="P6" s="1"/>
  <c r="AA5" s="1"/>
  <c r="Z5" s="1"/>
  <c r="Y5" s="1"/>
  <c r="X5" s="1"/>
  <c r="W5" s="1"/>
  <c r="V5" s="1"/>
  <c r="U5" s="1"/>
  <c r="T5" s="1"/>
  <c r="S5" s="1"/>
  <c r="R5" s="1"/>
  <c r="Q5" s="1"/>
  <c r="P5" s="1"/>
  <c r="AA4" s="1"/>
  <c r="Z4" s="1"/>
  <c r="Y4" s="1"/>
  <c r="X4" s="1"/>
  <c r="W4" s="1"/>
  <c r="V4" s="1"/>
  <c r="U4" s="1"/>
  <c r="T4" s="1"/>
  <c r="S4" s="1"/>
  <c r="R4" s="1"/>
  <c r="Q4" s="1"/>
  <c r="P4" s="1"/>
  <c r="AA3" s="1"/>
  <c r="Z3" s="1"/>
  <c r="E12" i="1"/>
  <c r="C12" s="1"/>
  <c r="E33" l="1"/>
  <c r="E32"/>
  <c r="E16"/>
  <c r="E14"/>
  <c r="E17"/>
  <c r="E15"/>
  <c r="E26" l="1"/>
  <c r="E28" l="1"/>
  <c r="E27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<sst xmlns="http://schemas.openxmlformats.org/spreadsheetml/2006/main" count="81" uniqueCount="49">
  <si>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</si>
  <si>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</si>
  <si>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Outubro de 2022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</si>
  <si>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</si>
  <si>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</si>
  <si>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</si>
  <si>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</si>
  <si>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</si>
  <si>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</si>
  <si>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</si>
  <si>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</si>
  <si>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</si>
  <si>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</si>
  <si>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</si>
  <si>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</si>
  <si>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</si>
  <si>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</si>
  <si>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</si>
  <si>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</si>
  <si>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</si>
  <si>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</si>
  <si>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</si>
  <si>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</si>
  <si>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</si>
  <si>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</si>
  <si>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</si>
  <si>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</si>
  <si>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</si>
  <si>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</si>
  <si>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30/09/2022</t>
  </si>
  <si>
    <t>Valor da UFIR com juros até 30/09/2022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</si>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</sst>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72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  <protection locked="0"/>
    </xf>
    <xf numFmtId="0" fontId="0" fillId="0" borderId="1" xfId="3" applyFont="1" applyBorder="1" applyAlignment="1" applyProtection="1">
      <alignment horizontal="left" vertical="center"/>
      <protection locked="0"/>
    </xf>
    <xf numFmtId="0" fontId="0" fillId="0" borderId="1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  <protection locked="0"/>
    </xf>
    <xf numFmtId="49" fontId="8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/>
    </xf>
    <xf numFmtId="0" fontId="14" fillId="0" borderId="0" xfId="3"/>
    <xf numFmtId="0" fontId="14" fillId="0" borderId="0" xfId="3" applyAlignment="1">
      <alignment horizontal="center"/>
    </xf>
    <xf numFmtId="164" fontId="14" fillId="0" borderId="0" xfId="1" applyBorder="1" applyAlignment="1" applyProtection="1"/>
    <xf numFmtId="0" fontId="1" fillId="0" borderId="0" xfId="3" applyFont="1" applyProtection="1"/>
    <xf numFmtId="0" fontId="2" fillId="0" borderId="0" xfId="3" applyFont="1" applyBorder="1" applyAlignment="1" applyProtection="1">
      <alignment horizontal="center" vertical="center"/>
    </xf>
    <xf numFmtId="164" fontId="14" fillId="0" borderId="0" xfId="1" applyBorder="1" applyAlignment="1" applyProtection="1">
      <alignment horizontal="center" vertical="center"/>
    </xf>
    <xf numFmtId="0" fontId="3" fillId="0" borderId="0" xfId="3" applyFont="1" applyBorder="1" applyAlignment="1" applyProtection="1">
      <alignment horizontal="center"/>
    </xf>
    <xf numFmtId="0" fontId="4" fillId="0" borderId="0" xfId="3" applyFont="1" applyProtection="1"/>
    <xf numFmtId="0" fontId="5" fillId="0" borderId="0" xfId="3" applyFont="1" applyBorder="1" applyAlignment="1" applyProtection="1"/>
    <xf numFmtId="0" fontId="4" fillId="0" borderId="0" xfId="3" applyFont="1" applyBorder="1" applyProtection="1"/>
    <xf numFmtId="0" fontId="6" fillId="0" borderId="0" xfId="3" applyFont="1" applyProtection="1"/>
    <xf numFmtId="0" fontId="6" fillId="0" borderId="0" xfId="3" applyFont="1" applyBorder="1" applyProtection="1"/>
    <xf numFmtId="0" fontId="5" fillId="0" borderId="0" xfId="3" applyFont="1" applyBorder="1" applyAlignment="1" applyProtection="1">
      <alignment vertical="top"/>
    </xf>
    <xf numFmtId="0" fontId="5" fillId="0" borderId="0" xfId="3" applyFont="1" applyBorder="1" applyProtection="1"/>
    <xf numFmtId="0" fontId="10" fillId="0" borderId="1" xfId="3" applyFont="1" applyBorder="1" applyAlignment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>
      <alignment horizontal="center" vertical="center"/>
    </xf>
    <xf numFmtId="0" fontId="14" fillId="0" borderId="1" xfId="3" applyBorder="1" applyAlignment="1">
      <alignment horizontal="center" vertical="center"/>
    </xf>
    <xf numFmtId="166" fontId="14" fillId="0" borderId="1" xfId="3" applyNumberFormat="1" applyBorder="1" applyAlignment="1">
      <alignment horizontal="center" vertical="center"/>
    </xf>
    <xf numFmtId="166" fontId="10" fillId="0" borderId="1" xfId="3" applyNumberFormat="1" applyFont="1" applyBorder="1" applyAlignment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Border="1" applyAlignment="1" applyProtection="1">
      <alignment horizontal="center"/>
    </xf>
    <xf numFmtId="2" fontId="4" fillId="0" borderId="0" xfId="3" applyNumberFormat="1" applyFont="1" applyBorder="1" applyProtection="1"/>
    <xf numFmtId="164" fontId="4" fillId="0" borderId="0" xfId="1" applyFont="1" applyBorder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Border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Border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Excel Built-in Normal 1" xfId="3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85680</xdr:colOff>
      <xdr:row>3</xdr:row>
      <xdr:rowOff>251280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0840" y="1080"/>
          <a:ext cx="5781240" cy="954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33"/>
  <sheetViews>
    <sheetView showGridLines="0" tabSelected="1" topLeftCell="A4" zoomScale="90" zoomScaleNormal="90" workbookViewId="0">
      <selection activeCell="B32" sqref="B32:D32"/>
    </sheetView>
  </sheetViews>
  <sheetFormatPr defaultRowHeight="12.75"/>
  <cols>
    <col min="1" max="1" width="2" style="14" customWidth="1"/>
    <col min="2" max="2" width="11.5703125" style="15"/>
    <col min="3" max="3" width="37.7109375" style="14" customWidth="1"/>
    <col min="4" max="4" width="11.85546875" style="14" customWidth="1"/>
    <col min="5" max="5" width="21" style="14" customWidth="1"/>
    <col min="6" max="6" width="10.7109375" style="14" customWidth="1"/>
    <col min="7" max="7" width="13.85546875" style="16" customWidth="1"/>
    <col min="8" max="9" width="8.85546875" style="14" customWidth="1"/>
    <col min="10" max="10" width="15.140625" style="16" customWidth="1"/>
    <col min="11" max="257" width="8.85546875" style="14" customWidth="1"/>
    <col min="258" max="1025" width="8.85546875" customWidth="1"/>
  </cols>
  <sheetData>
    <row r="1" spans="2:30" s="17" customFormat="1" ht="21" customHeight="1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>
      <c r="B2" s="22"/>
      <c r="C2" s="22"/>
      <c r="D2" s="22"/>
      <c r="E2" s="22"/>
      <c r="F2" s="22"/>
      <c r="G2" s="16"/>
      <c r="H2" s="22"/>
      <c r="I2" s="22"/>
      <c r="J2" s="16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C2" s="23"/>
      <c r="AD2" s="23"/>
    </row>
    <row r="3" spans="2:30" s="24" customFormat="1" ht="21.75" customHeight="1">
      <c r="B3" s="22"/>
      <c r="C3" s="22"/>
      <c r="D3" s="22"/>
      <c r="E3" s="22"/>
      <c r="F3" s="22"/>
      <c r="G3" s="16"/>
      <c r="H3" s="22"/>
      <c r="I3" s="22"/>
      <c r="J3" s="16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5"/>
      <c r="AC3" s="25"/>
      <c r="AD3" s="25"/>
    </row>
    <row r="4" spans="2:30" s="21" customFormat="1" ht="21.6" customHeight="1">
      <c r="B4" s="26"/>
      <c r="C4" s="27"/>
      <c r="D4" s="27"/>
      <c r="E4" s="27"/>
      <c r="F4" s="27"/>
      <c r="G4" s="16"/>
      <c r="H4" s="27"/>
      <c r="I4" s="27"/>
      <c r="J4" s="1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3"/>
      <c r="AC4" s="23"/>
      <c r="AD4" s="23"/>
    </row>
    <row r="5" spans="2:30" ht="24.95" customHeight="1">
      <c r="B5" s="13" t="s">
        <v>0</v>
      </c>
      <c r="C5" s="13"/>
      <c r="D5" s="13"/>
      <c r="E5" s="13"/>
    </row>
    <row r="6" spans="2:30" ht="20.65" customHeight="1">
      <c r="B6" s="12" t="s">
        <v>1</v>
      </c>
      <c r="C6" s="12"/>
      <c r="D6" s="12"/>
      <c r="E6" s="12"/>
    </row>
    <row r="7" spans="2:30" ht="19.899999999999999" customHeight="1">
      <c r="B7" s="11" t="s">
        <v>2</v>
      </c>
      <c r="C7" s="11"/>
      <c r="D7" s="11"/>
      <c r="E7" s="11"/>
    </row>
    <row r="8" spans="2:30" ht="16.149999999999999" customHeight="1">
      <c r="B8" s="28" t="s">
        <v>3</v>
      </c>
      <c r="C8" s="10"/>
      <c r="D8" s="10"/>
      <c r="E8" s="10"/>
    </row>
    <row r="9" spans="2:30" ht="16.149999999999999" customHeight="1">
      <c r="B9" s="28" t="s">
        <v>4</v>
      </c>
      <c r="C9" s="10"/>
      <c r="D9" s="10"/>
      <c r="E9" s="10"/>
    </row>
    <row r="10" spans="2:30" ht="15" customHeight="1">
      <c r="B10" s="28" t="s">
        <v>5</v>
      </c>
      <c r="C10" s="10"/>
      <c r="D10" s="10"/>
      <c r="E10" s="10"/>
    </row>
    <row r="11" spans="2:30">
      <c r="B11" s="9" t="s">
        <v>6</v>
      </c>
      <c r="C11" s="9"/>
      <c r="D11" s="9"/>
      <c r="E11" s="29"/>
    </row>
    <row r="12" spans="2:30" ht="27.75" customHeight="1">
      <c r="B12" s="30" t="s">
        <v>7</v>
      </c>
      <c r="C12" s="31" t="str">
        <f>IF(E12=0," ",IF(E12&lt;=30000,"Micro Empresa",IF(E12&lt;=400000,"Pequena Empresa",IF(E12&lt;=2000000,"Médio Porte","Grande Porte"))))</f>
        <v xml:space="preserve"> </v>
      </c>
      <c r="D12" s="30">
        <v>12</v>
      </c>
      <c r="E12" s="32">
        <f>E11/D12</f>
        <v>0</v>
      </c>
    </row>
    <row r="13" spans="2:30">
      <c r="B13" s="8" t="s">
        <v>8</v>
      </c>
      <c r="C13" s="8"/>
      <c r="D13" s="8"/>
      <c r="E13" s="8"/>
    </row>
    <row r="14" spans="2:30">
      <c r="B14" s="30" t="s">
        <v>9</v>
      </c>
      <c r="C14" s="30" t="s">
        <v>10</v>
      </c>
      <c r="D14" s="30">
        <v>220</v>
      </c>
      <c r="E14" s="32">
        <f>IF(C12="Micro Empresa",220,0)</f>
        <v>0</v>
      </c>
    </row>
    <row r="15" spans="2:30">
      <c r="B15" s="30" t="s">
        <v>11</v>
      </c>
      <c r="C15" s="30" t="s">
        <v>12</v>
      </c>
      <c r="D15" s="30">
        <v>440</v>
      </c>
      <c r="E15" s="32">
        <f>IF(C12="Pequena Empresa",440,0)</f>
        <v>0</v>
      </c>
    </row>
    <row r="16" spans="2:30">
      <c r="B16" s="30" t="s">
        <v>13</v>
      </c>
      <c r="C16" s="30" t="s">
        <v>14</v>
      </c>
      <c r="D16" s="30">
        <v>1000</v>
      </c>
      <c r="E16" s="32">
        <f>IF(C12="Médio Porte",1000,0)</f>
        <v>0</v>
      </c>
    </row>
    <row r="17" spans="2:5" ht="27.75" customHeight="1">
      <c r="B17" s="30" t="s">
        <v>15</v>
      </c>
      <c r="C17" s="30" t="s">
        <v>16</v>
      </c>
      <c r="D17" s="30">
        <v>5000</v>
      </c>
      <c r="E17" s="32">
        <f>IF(C12="Grande Porte",5000,0)</f>
        <v>0</v>
      </c>
    </row>
    <row r="18" spans="2:5" ht="12.75" customHeight="1">
      <c r="B18" s="8" t="s">
        <v>17</v>
      </c>
      <c r="C18" s="8"/>
      <c r="D18" s="8"/>
      <c r="E18" s="8"/>
    </row>
    <row r="19" spans="2:5" ht="12.75" customHeight="1">
      <c r="B19" s="30" t="s">
        <v>9</v>
      </c>
      <c r="C19" s="30" t="s">
        <v>18</v>
      </c>
      <c r="D19" s="30">
        <v>1</v>
      </c>
      <c r="E19" s="7"/>
    </row>
    <row r="20" spans="2:5" ht="12.75" customHeight="1">
      <c r="B20" s="30" t="s">
        <v>11</v>
      </c>
      <c r="C20" s="30" t="s">
        <v>19</v>
      </c>
      <c r="D20" s="30">
        <v>2</v>
      </c>
      <c r="E20" s="7"/>
    </row>
    <row r="21" spans="2:5" ht="13.5" customHeight="1">
      <c r="B21" s="30" t="s">
        <v>13</v>
      </c>
      <c r="C21" s="30" t="s">
        <v>20</v>
      </c>
      <c r="D21" s="30">
        <v>3</v>
      </c>
      <c r="E21" s="7"/>
    </row>
    <row r="22" spans="2:5" ht="27.75" customHeight="1">
      <c r="B22" s="30" t="s">
        <v>15</v>
      </c>
      <c r="C22" s="30" t="s">
        <v>21</v>
      </c>
      <c r="D22" s="30">
        <v>4</v>
      </c>
      <c r="E22" s="7"/>
    </row>
    <row r="23" spans="2:5" ht="12.75" customHeight="1">
      <c r="B23" s="8" t="s">
        <v>22</v>
      </c>
      <c r="C23" s="8"/>
      <c r="D23" s="8"/>
      <c r="E23" s="8"/>
    </row>
    <row r="24" spans="2:5" ht="13.5" customHeight="1">
      <c r="B24" s="30" t="s">
        <v>9</v>
      </c>
      <c r="C24" s="30" t="s">
        <v>23</v>
      </c>
      <c r="D24" s="30">
        <v>1</v>
      </c>
      <c r="E24" s="7"/>
    </row>
    <row r="25" spans="2:5" ht="26.25" customHeight="1">
      <c r="B25" s="30" t="s">
        <v>11</v>
      </c>
      <c r="C25" s="30" t="s">
        <v>24</v>
      </c>
      <c r="D25" s="30">
        <v>2</v>
      </c>
      <c r="E25" s="7"/>
    </row>
    <row r="26" spans="2:5" ht="25.5" customHeight="1">
      <c r="B26" s="6" t="s">
        <v>25</v>
      </c>
      <c r="C26" s="6"/>
      <c r="D26" s="6"/>
      <c r="E26" s="33">
        <f>(E14+E15+E16+E17)+(E12*0.01)*E19*E24</f>
        <v>0</v>
      </c>
    </row>
    <row r="27" spans="2:5" ht="24.75" customHeight="1">
      <c r="B27" s="6" t="s">
        <v>26</v>
      </c>
      <c r="C27" s="6"/>
      <c r="D27" s="6"/>
      <c r="E27" s="33">
        <f>E26-(E26*0.5)</f>
        <v>0</v>
      </c>
    </row>
    <row r="28" spans="2:5" ht="27.75" customHeight="1">
      <c r="B28" s="6" t="s">
        <v>27</v>
      </c>
      <c r="C28" s="6"/>
      <c r="D28" s="6"/>
      <c r="E28" s="33">
        <f>E26*1.5</f>
        <v>0</v>
      </c>
    </row>
    <row r="29" spans="2:5" ht="27.75" customHeight="1">
      <c r="B29" s="5" t="s">
        <v>28</v>
      </c>
      <c r="C29" s="5"/>
      <c r="D29" s="5"/>
      <c r="E29" s="31">
        <v>1.0641</v>
      </c>
    </row>
    <row r="30" spans="2:5" ht="27.75" customHeight="1">
      <c r="B30" s="4" t="s">
        <v>29</v>
      </c>
      <c r="C30" s="4"/>
      <c r="D30" s="4"/>
      <c r="E30" s="34">
        <f>Selic!M57/100</f>
        <v>2.4654870000000018</v>
      </c>
    </row>
    <row r="31" spans="2:5" ht="27" customHeight="1">
      <c r="B31" s="3" t="s">
        <v>30</v>
      </c>
      <c r="C31" s="3"/>
      <c r="D31" s="3"/>
      <c r="E31" s="35">
        <f>E29*E30+E29</f>
        <v>3.687624716700002</v>
      </c>
    </row>
    <row r="32" spans="2:5" ht="27" customHeight="1">
      <c r="B32" s="2" t="s">
        <v>31</v>
      </c>
      <c r="C32" s="2"/>
      <c r="D32" s="2"/>
      <c r="E32" s="36">
        <f>E31*200</f>
        <v>737.52494334000039</v>
      </c>
    </row>
    <row r="33" spans="2:5">
      <c r="B33" s="2" t="s">
        <v>32</v>
      </c>
      <c r="C33" s="2"/>
      <c r="D33" s="2"/>
      <c r="E33" s="36">
        <f>E31*3000000</f>
        <v>11062874.150100006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0555555555496" footer="0.51180555555555496"/>
  <pageSetup paperSize="9" scale="98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W57"/>
  <sheetViews>
    <sheetView showGridLines="0" topLeftCell="A4" zoomScale="90" zoomScaleNormal="90" workbookViewId="0">
      <selection activeCell="J26" sqref="J26"/>
    </sheetView>
  </sheetViews>
  <sheetFormatPr defaultRowHeight="12.75"/>
  <cols>
    <col min="1" max="1" width="5.5703125" style="37" customWidth="1"/>
    <col min="2" max="13" width="6.85546875" style="38" customWidth="1"/>
    <col min="14" max="14" width="3.28515625" style="23" customWidth="1"/>
    <col min="15" max="15" width="5.140625" style="37" customWidth="1"/>
    <col min="16" max="27" width="7.28515625" style="39" customWidth="1"/>
    <col min="28" max="257" width="8.7109375" style="23" customWidth="1"/>
    <col min="258" max="1025" width="8.7109375" customWidth="1"/>
  </cols>
  <sheetData>
    <row r="1" spans="1:27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3" customFormat="1" ht="24">
      <c r="A2" s="40" t="s">
        <v>35</v>
      </c>
      <c r="B2" s="41" t="s">
        <v>36</v>
      </c>
      <c r="C2" s="41" t="s">
        <v>37</v>
      </c>
      <c r="D2" s="41" t="s">
        <v>38</v>
      </c>
      <c r="E2" s="41" t="s">
        <v>39</v>
      </c>
      <c r="F2" s="41" t="s">
        <v>40</v>
      </c>
      <c r="G2" s="41" t="s">
        <v>41</v>
      </c>
      <c r="H2" s="41" t="s">
        <v>42</v>
      </c>
      <c r="I2" s="41" t="s">
        <v>43</v>
      </c>
      <c r="J2" s="41" t="s">
        <v>44</v>
      </c>
      <c r="K2" s="41" t="s">
        <v>45</v>
      </c>
      <c r="L2" s="41" t="s">
        <v>46</v>
      </c>
      <c r="M2" s="42" t="s">
        <v>47</v>
      </c>
      <c r="O2" s="44" t="s">
        <v>35</v>
      </c>
      <c r="P2" s="45" t="s">
        <v>36</v>
      </c>
      <c r="Q2" s="45" t="s">
        <v>37</v>
      </c>
      <c r="R2" s="45" t="s">
        <v>38</v>
      </c>
      <c r="S2" s="45" t="s">
        <v>39</v>
      </c>
      <c r="T2" s="45" t="s">
        <v>40</v>
      </c>
      <c r="U2" s="45" t="s">
        <v>41</v>
      </c>
      <c r="V2" s="45" t="s">
        <v>42</v>
      </c>
      <c r="W2" s="45" t="s">
        <v>43</v>
      </c>
      <c r="X2" s="45" t="s">
        <v>44</v>
      </c>
      <c r="Y2" s="45" t="s">
        <v>45</v>
      </c>
      <c r="Z2" s="45" t="s">
        <v>46</v>
      </c>
      <c r="AA2" s="46" t="s">
        <v>47</v>
      </c>
    </row>
    <row r="3" spans="1:27">
      <c r="A3" s="47">
        <v>2000</v>
      </c>
      <c r="B3" s="48">
        <v>1.46</v>
      </c>
      <c r="C3" s="48">
        <v>1.45</v>
      </c>
      <c r="D3" s="48">
        <v>1.45</v>
      </c>
      <c r="E3" s="48">
        <v>1.3</v>
      </c>
      <c r="F3" s="48">
        <v>1.49</v>
      </c>
      <c r="G3" s="48">
        <v>1.39</v>
      </c>
      <c r="H3" s="48">
        <v>1.31</v>
      </c>
      <c r="I3" s="48">
        <v>1.41</v>
      </c>
      <c r="J3" s="48">
        <v>1.22</v>
      </c>
      <c r="K3" s="48">
        <v>1.29</v>
      </c>
      <c r="L3" s="48">
        <v>1.22</v>
      </c>
      <c r="M3" s="49">
        <v>1.2</v>
      </c>
      <c r="N3" s="50"/>
      <c r="O3" s="51">
        <v>2000</v>
      </c>
      <c r="P3" s="52">
        <v>0</v>
      </c>
      <c r="Q3" s="52">
        <v>0</v>
      </c>
      <c r="R3" s="52">
        <v>0</v>
      </c>
      <c r="S3" s="52">
        <v>0</v>
      </c>
      <c r="T3" s="52">
        <v>0</v>
      </c>
      <c r="U3" s="52">
        <v>0</v>
      </c>
      <c r="V3" s="52">
        <v>0</v>
      </c>
      <c r="W3" s="52">
        <v>0</v>
      </c>
      <c r="X3" s="52">
        <v>0</v>
      </c>
      <c r="Y3" s="52">
        <v>0</v>
      </c>
      <c r="Z3" s="53">
        <f t="shared" ref="Z3:Z28" si="0">AA3+L3</f>
        <v>246.5487</v>
      </c>
      <c r="AA3" s="54">
        <f t="shared" ref="AA3:AA27" si="1">P4+M3</f>
        <v>245.3287</v>
      </c>
    </row>
    <row r="4" spans="1:27">
      <c r="A4" s="47">
        <v>2001</v>
      </c>
      <c r="B4" s="48">
        <v>1.27</v>
      </c>
      <c r="C4" s="48">
        <v>1.02</v>
      </c>
      <c r="D4" s="48">
        <v>1.26</v>
      </c>
      <c r="E4" s="48">
        <v>1.19</v>
      </c>
      <c r="F4" s="48">
        <v>1.34</v>
      </c>
      <c r="G4" s="48">
        <v>1.27</v>
      </c>
      <c r="H4" s="48">
        <v>1.5</v>
      </c>
      <c r="I4" s="48">
        <v>1.6</v>
      </c>
      <c r="J4" s="48">
        <v>1.32</v>
      </c>
      <c r="K4" s="48">
        <v>1.53</v>
      </c>
      <c r="L4" s="48">
        <v>1.39</v>
      </c>
      <c r="M4" s="49">
        <v>1.39</v>
      </c>
      <c r="N4" s="50"/>
      <c r="O4" s="51">
        <v>2001</v>
      </c>
      <c r="P4" s="53">
        <f t="shared" ref="P4:P28" si="2">Q4+B4</f>
        <v>244.12870000000001</v>
      </c>
      <c r="Q4" s="53">
        <f t="shared" ref="Q4:Q28" si="3">R4+C4</f>
        <v>242.8587</v>
      </c>
      <c r="R4" s="53">
        <f t="shared" ref="R4:R28" si="4">S4+D4</f>
        <v>241.83869999999999</v>
      </c>
      <c r="S4" s="53">
        <f t="shared" ref="S4:S28" si="5">T4+E4</f>
        <v>240.5787</v>
      </c>
      <c r="T4" s="53">
        <f t="shared" ref="T4:T28" si="6">U4+F4</f>
        <v>239.3887</v>
      </c>
      <c r="U4" s="53">
        <f t="shared" ref="U4:U28" si="7">V4+G4</f>
        <v>238.0487</v>
      </c>
      <c r="V4" s="53">
        <f t="shared" ref="V4:V28" si="8">W4+H4</f>
        <v>236.77869999999999</v>
      </c>
      <c r="W4" s="53">
        <f t="shared" ref="W4:W28" si="9">X4+I4</f>
        <v>235.27869999999999</v>
      </c>
      <c r="X4" s="53">
        <f t="shared" ref="X4:X28" si="10">Y4+J4</f>
        <v>233.67869999999999</v>
      </c>
      <c r="Y4" s="53">
        <f t="shared" ref="Y4:Y28" si="11">Z4+K4</f>
        <v>232.3587</v>
      </c>
      <c r="Z4" s="53">
        <f t="shared" si="0"/>
        <v>230.8287</v>
      </c>
      <c r="AA4" s="54">
        <f t="shared" si="1"/>
        <v>229.43870000000001</v>
      </c>
    </row>
    <row r="5" spans="1:27">
      <c r="A5" s="47">
        <v>2002</v>
      </c>
      <c r="B5" s="48">
        <v>1.53</v>
      </c>
      <c r="C5" s="48">
        <v>1.25</v>
      </c>
      <c r="D5" s="48">
        <v>1.37</v>
      </c>
      <c r="E5" s="48">
        <v>1.48</v>
      </c>
      <c r="F5" s="48">
        <v>1.41</v>
      </c>
      <c r="G5" s="48">
        <v>1.33</v>
      </c>
      <c r="H5" s="48">
        <v>1.54</v>
      </c>
      <c r="I5" s="48">
        <v>1.44</v>
      </c>
      <c r="J5" s="48">
        <v>1.38</v>
      </c>
      <c r="K5" s="48">
        <v>1.65</v>
      </c>
      <c r="L5" s="48">
        <v>1.54</v>
      </c>
      <c r="M5" s="49">
        <v>1.74</v>
      </c>
      <c r="N5" s="50"/>
      <c r="O5" s="51">
        <v>2002</v>
      </c>
      <c r="P5" s="53">
        <f t="shared" si="2"/>
        <v>228.04870000000003</v>
      </c>
      <c r="Q5" s="53">
        <f t="shared" si="3"/>
        <v>226.51870000000002</v>
      </c>
      <c r="R5" s="53">
        <f t="shared" si="4"/>
        <v>225.26870000000002</v>
      </c>
      <c r="S5" s="53">
        <f t="shared" si="5"/>
        <v>223.89870000000002</v>
      </c>
      <c r="T5" s="53">
        <f t="shared" si="6"/>
        <v>222.41870000000003</v>
      </c>
      <c r="U5" s="53">
        <f t="shared" si="7"/>
        <v>221.00870000000003</v>
      </c>
      <c r="V5" s="53">
        <f t="shared" si="8"/>
        <v>219.67870000000002</v>
      </c>
      <c r="W5" s="53">
        <f t="shared" si="9"/>
        <v>218.13870000000003</v>
      </c>
      <c r="X5" s="53">
        <f t="shared" si="10"/>
        <v>216.69870000000003</v>
      </c>
      <c r="Y5" s="53">
        <f t="shared" si="11"/>
        <v>215.31870000000004</v>
      </c>
      <c r="Z5" s="53">
        <f t="shared" si="0"/>
        <v>213.66870000000003</v>
      </c>
      <c r="AA5" s="54">
        <f t="shared" si="1"/>
        <v>212.12870000000004</v>
      </c>
    </row>
    <row r="6" spans="1:27">
      <c r="A6" s="47">
        <v>2003</v>
      </c>
      <c r="B6" s="48">
        <v>1.97</v>
      </c>
      <c r="C6" s="48">
        <v>1.83</v>
      </c>
      <c r="D6" s="48">
        <v>1.78</v>
      </c>
      <c r="E6" s="48">
        <v>1.87</v>
      </c>
      <c r="F6" s="48">
        <v>1.97</v>
      </c>
      <c r="G6" s="48">
        <v>1.86</v>
      </c>
      <c r="H6" s="48">
        <v>2.08</v>
      </c>
      <c r="I6" s="48">
        <v>1.77</v>
      </c>
      <c r="J6" s="48">
        <v>1.68</v>
      </c>
      <c r="K6" s="48">
        <v>1.64</v>
      </c>
      <c r="L6" s="48">
        <v>1.34</v>
      </c>
      <c r="M6" s="49">
        <v>1.37</v>
      </c>
      <c r="O6" s="51">
        <v>2003</v>
      </c>
      <c r="P6" s="53">
        <f t="shared" si="2"/>
        <v>210.38870000000003</v>
      </c>
      <c r="Q6" s="53">
        <f t="shared" si="3"/>
        <v>208.41870000000003</v>
      </c>
      <c r="R6" s="53">
        <f t="shared" si="4"/>
        <v>206.58870000000002</v>
      </c>
      <c r="S6" s="53">
        <f t="shared" si="5"/>
        <v>204.80870000000002</v>
      </c>
      <c r="T6" s="53">
        <f t="shared" si="6"/>
        <v>202.93870000000001</v>
      </c>
      <c r="U6" s="53">
        <f t="shared" si="7"/>
        <v>200.96870000000001</v>
      </c>
      <c r="V6" s="53">
        <f t="shared" si="8"/>
        <v>199.1087</v>
      </c>
      <c r="W6" s="53">
        <f t="shared" si="9"/>
        <v>197.02869999999999</v>
      </c>
      <c r="X6" s="53">
        <f t="shared" si="10"/>
        <v>195.25869999999998</v>
      </c>
      <c r="Y6" s="53">
        <f t="shared" si="11"/>
        <v>193.57869999999997</v>
      </c>
      <c r="Z6" s="53">
        <f t="shared" si="0"/>
        <v>191.93869999999998</v>
      </c>
      <c r="AA6" s="54">
        <f t="shared" si="1"/>
        <v>190.59869999999998</v>
      </c>
    </row>
    <row r="7" spans="1:27">
      <c r="A7" s="47">
        <v>2004</v>
      </c>
      <c r="B7" s="48">
        <v>1.27</v>
      </c>
      <c r="C7" s="48">
        <v>1.08</v>
      </c>
      <c r="D7" s="48">
        <v>1.38</v>
      </c>
      <c r="E7" s="48">
        <v>1.18</v>
      </c>
      <c r="F7" s="48">
        <v>1.23</v>
      </c>
      <c r="G7" s="48">
        <v>1.23</v>
      </c>
      <c r="H7" s="48">
        <v>1.29</v>
      </c>
      <c r="I7" s="48">
        <v>1.29</v>
      </c>
      <c r="J7" s="48">
        <v>1.25</v>
      </c>
      <c r="K7" s="48">
        <v>1.21</v>
      </c>
      <c r="L7" s="48">
        <v>1.25</v>
      </c>
      <c r="M7" s="49">
        <v>1.48</v>
      </c>
      <c r="O7" s="51">
        <v>2004</v>
      </c>
      <c r="P7" s="53">
        <f t="shared" si="2"/>
        <v>189.22869999999998</v>
      </c>
      <c r="Q7" s="53">
        <f t="shared" si="3"/>
        <v>187.95869999999996</v>
      </c>
      <c r="R7" s="53">
        <f t="shared" si="4"/>
        <v>186.87869999999995</v>
      </c>
      <c r="S7" s="53">
        <f t="shared" si="5"/>
        <v>185.49869999999996</v>
      </c>
      <c r="T7" s="53">
        <f t="shared" si="6"/>
        <v>184.31869999999995</v>
      </c>
      <c r="U7" s="53">
        <f t="shared" si="7"/>
        <v>183.08869999999996</v>
      </c>
      <c r="V7" s="53">
        <f t="shared" si="8"/>
        <v>181.85869999999997</v>
      </c>
      <c r="W7" s="53">
        <f t="shared" si="9"/>
        <v>180.56869999999998</v>
      </c>
      <c r="X7" s="53">
        <f t="shared" si="10"/>
        <v>179.27869999999999</v>
      </c>
      <c r="Y7" s="53">
        <f t="shared" si="11"/>
        <v>178.02869999999999</v>
      </c>
      <c r="Z7" s="53">
        <f t="shared" si="0"/>
        <v>176.81869999999998</v>
      </c>
      <c r="AA7" s="54">
        <f t="shared" si="1"/>
        <v>175.56869999999998</v>
      </c>
    </row>
    <row r="8" spans="1:27">
      <c r="A8" s="47">
        <v>2005</v>
      </c>
      <c r="B8" s="48">
        <v>1.38</v>
      </c>
      <c r="C8" s="48">
        <v>1.22</v>
      </c>
      <c r="D8" s="48">
        <v>1.53</v>
      </c>
      <c r="E8" s="48">
        <v>1.41</v>
      </c>
      <c r="F8" s="48">
        <v>1.5</v>
      </c>
      <c r="G8" s="48">
        <v>1.59</v>
      </c>
      <c r="H8" s="48">
        <v>1.51</v>
      </c>
      <c r="I8" s="48">
        <v>1.66</v>
      </c>
      <c r="J8" s="48">
        <v>1.5</v>
      </c>
      <c r="K8" s="48">
        <v>1.41</v>
      </c>
      <c r="L8" s="48">
        <v>1.38</v>
      </c>
      <c r="M8" s="49">
        <v>1.47</v>
      </c>
      <c r="O8" s="51">
        <v>2005</v>
      </c>
      <c r="P8" s="53">
        <f t="shared" si="2"/>
        <v>174.08869999999999</v>
      </c>
      <c r="Q8" s="53">
        <f t="shared" si="3"/>
        <v>172.70869999999999</v>
      </c>
      <c r="R8" s="53">
        <f t="shared" si="4"/>
        <v>171.48869999999999</v>
      </c>
      <c r="S8" s="53">
        <f t="shared" si="5"/>
        <v>169.95869999999999</v>
      </c>
      <c r="T8" s="53">
        <f t="shared" si="6"/>
        <v>168.5487</v>
      </c>
      <c r="U8" s="53">
        <f t="shared" si="7"/>
        <v>167.0487</v>
      </c>
      <c r="V8" s="53">
        <f t="shared" si="8"/>
        <v>165.45869999999999</v>
      </c>
      <c r="W8" s="53">
        <f t="shared" si="9"/>
        <v>163.9487</v>
      </c>
      <c r="X8" s="53">
        <f t="shared" si="10"/>
        <v>162.28870000000001</v>
      </c>
      <c r="Y8" s="53">
        <f t="shared" si="11"/>
        <v>160.78870000000001</v>
      </c>
      <c r="Z8" s="53">
        <f t="shared" si="0"/>
        <v>159.37870000000001</v>
      </c>
      <c r="AA8" s="54">
        <f t="shared" si="1"/>
        <v>157.99870000000001</v>
      </c>
    </row>
    <row r="9" spans="1:27">
      <c r="A9" s="47">
        <v>2006</v>
      </c>
      <c r="B9" s="48">
        <v>1.43</v>
      </c>
      <c r="C9" s="48">
        <v>1.1499999999999999</v>
      </c>
      <c r="D9" s="48">
        <v>1.42</v>
      </c>
      <c r="E9" s="48">
        <v>1.08</v>
      </c>
      <c r="F9" s="48">
        <v>1.28</v>
      </c>
      <c r="G9" s="48">
        <v>1.18</v>
      </c>
      <c r="H9" s="48">
        <v>1.17</v>
      </c>
      <c r="I9" s="48">
        <v>1.26</v>
      </c>
      <c r="J9" s="48">
        <v>1.06</v>
      </c>
      <c r="K9" s="48">
        <v>1.0900000000000001</v>
      </c>
      <c r="L9" s="48">
        <v>1.02</v>
      </c>
      <c r="M9" s="49">
        <v>0.99</v>
      </c>
      <c r="O9" s="51">
        <v>2006</v>
      </c>
      <c r="P9" s="53">
        <f t="shared" si="2"/>
        <v>156.52870000000001</v>
      </c>
      <c r="Q9" s="53">
        <f t="shared" si="3"/>
        <v>155.09870000000001</v>
      </c>
      <c r="R9" s="53">
        <f t="shared" si="4"/>
        <v>153.9487</v>
      </c>
      <c r="S9" s="53">
        <f t="shared" si="5"/>
        <v>152.52870000000001</v>
      </c>
      <c r="T9" s="53">
        <f t="shared" si="6"/>
        <v>151.4487</v>
      </c>
      <c r="U9" s="53">
        <f t="shared" si="7"/>
        <v>150.1687</v>
      </c>
      <c r="V9" s="53">
        <f t="shared" si="8"/>
        <v>148.98869999999999</v>
      </c>
      <c r="W9" s="53">
        <f t="shared" si="9"/>
        <v>147.81870000000001</v>
      </c>
      <c r="X9" s="53">
        <f t="shared" si="10"/>
        <v>146.55870000000002</v>
      </c>
      <c r="Y9" s="53">
        <f t="shared" si="11"/>
        <v>145.49870000000001</v>
      </c>
      <c r="Z9" s="53">
        <f t="shared" si="0"/>
        <v>144.40870000000001</v>
      </c>
      <c r="AA9" s="54">
        <f t="shared" si="1"/>
        <v>143.3887</v>
      </c>
    </row>
    <row r="10" spans="1:27">
      <c r="A10" s="47">
        <v>2007</v>
      </c>
      <c r="B10" s="48">
        <v>1.08</v>
      </c>
      <c r="C10" s="48">
        <v>0.87</v>
      </c>
      <c r="D10" s="48">
        <v>1.05</v>
      </c>
      <c r="E10" s="48">
        <v>0.94</v>
      </c>
      <c r="F10" s="48">
        <v>1.03</v>
      </c>
      <c r="G10" s="48">
        <v>0.91</v>
      </c>
      <c r="H10" s="48">
        <v>0.97</v>
      </c>
      <c r="I10" s="48">
        <v>0.99</v>
      </c>
      <c r="J10" s="48">
        <v>0.8</v>
      </c>
      <c r="K10" s="48">
        <v>0.93</v>
      </c>
      <c r="L10" s="48">
        <v>0.84</v>
      </c>
      <c r="M10" s="49">
        <v>0.84</v>
      </c>
      <c r="O10" s="51">
        <v>2007</v>
      </c>
      <c r="P10" s="53">
        <f t="shared" si="2"/>
        <v>142.39869999999999</v>
      </c>
      <c r="Q10" s="53">
        <f t="shared" si="3"/>
        <v>141.31869999999998</v>
      </c>
      <c r="R10" s="53">
        <f t="shared" si="4"/>
        <v>140.44869999999997</v>
      </c>
      <c r="S10" s="53">
        <f t="shared" si="5"/>
        <v>139.39869999999996</v>
      </c>
      <c r="T10" s="53">
        <f t="shared" si="6"/>
        <v>138.45869999999996</v>
      </c>
      <c r="U10" s="53">
        <f t="shared" si="7"/>
        <v>137.42869999999996</v>
      </c>
      <c r="V10" s="53">
        <f t="shared" si="8"/>
        <v>136.51869999999997</v>
      </c>
      <c r="W10" s="53">
        <f t="shared" si="9"/>
        <v>135.54869999999997</v>
      </c>
      <c r="X10" s="53">
        <f t="shared" si="10"/>
        <v>134.55869999999996</v>
      </c>
      <c r="Y10" s="53">
        <f t="shared" si="11"/>
        <v>133.75869999999995</v>
      </c>
      <c r="Z10" s="53">
        <f t="shared" si="0"/>
        <v>132.82869999999994</v>
      </c>
      <c r="AA10" s="54">
        <f t="shared" si="1"/>
        <v>131.98869999999994</v>
      </c>
    </row>
    <row r="11" spans="1:27">
      <c r="A11" s="47">
        <v>2008</v>
      </c>
      <c r="B11" s="48">
        <v>0.93</v>
      </c>
      <c r="C11" s="48">
        <v>0.8</v>
      </c>
      <c r="D11" s="48">
        <v>0.84</v>
      </c>
      <c r="E11" s="48">
        <v>0.9</v>
      </c>
      <c r="F11" s="48">
        <v>0.88</v>
      </c>
      <c r="G11" s="48">
        <v>0.95550000000000002</v>
      </c>
      <c r="H11" s="48">
        <v>1.0696000000000001</v>
      </c>
      <c r="I11" s="48">
        <v>1.0176000000000001</v>
      </c>
      <c r="J11" s="48">
        <v>1.103</v>
      </c>
      <c r="K11" s="48">
        <v>1.1758</v>
      </c>
      <c r="L11" s="48">
        <v>1.0189999999999999</v>
      </c>
      <c r="M11" s="49">
        <v>1.1200000000000001</v>
      </c>
      <c r="O11" s="51">
        <v>2008</v>
      </c>
      <c r="P11" s="53">
        <f t="shared" si="2"/>
        <v>131.14869999999993</v>
      </c>
      <c r="Q11" s="53">
        <f t="shared" si="3"/>
        <v>130.21869999999993</v>
      </c>
      <c r="R11" s="53">
        <f t="shared" si="4"/>
        <v>129.41869999999992</v>
      </c>
      <c r="S11" s="53">
        <f t="shared" si="5"/>
        <v>128.57869999999991</v>
      </c>
      <c r="T11" s="53">
        <f t="shared" si="6"/>
        <v>127.67869999999992</v>
      </c>
      <c r="U11" s="53">
        <f t="shared" si="7"/>
        <v>126.79869999999993</v>
      </c>
      <c r="V11" s="53">
        <f t="shared" si="8"/>
        <v>125.84319999999992</v>
      </c>
      <c r="W11" s="53">
        <f t="shared" si="9"/>
        <v>124.77359999999993</v>
      </c>
      <c r="X11" s="53">
        <f t="shared" si="10"/>
        <v>123.75599999999993</v>
      </c>
      <c r="Y11" s="53">
        <f t="shared" si="11"/>
        <v>122.65299999999993</v>
      </c>
      <c r="Z11" s="53">
        <f t="shared" si="0"/>
        <v>121.47719999999994</v>
      </c>
      <c r="AA11" s="54">
        <f t="shared" si="1"/>
        <v>120.45819999999993</v>
      </c>
    </row>
    <row r="12" spans="1:27">
      <c r="A12" s="47">
        <v>2009</v>
      </c>
      <c r="B12" s="48">
        <v>1.05</v>
      </c>
      <c r="C12" s="48">
        <v>0.85499999999999998</v>
      </c>
      <c r="D12" s="48">
        <v>0.9708</v>
      </c>
      <c r="E12" s="48">
        <v>0.83950000000000002</v>
      </c>
      <c r="F12" s="48">
        <v>0.77080000000000004</v>
      </c>
      <c r="G12" s="48">
        <v>0.7621</v>
      </c>
      <c r="H12" s="48">
        <v>0.79</v>
      </c>
      <c r="I12" s="48">
        <v>0.69</v>
      </c>
      <c r="J12" s="48">
        <v>0.69</v>
      </c>
      <c r="K12" s="48">
        <v>0.69</v>
      </c>
      <c r="L12" s="48">
        <v>0.66</v>
      </c>
      <c r="M12" s="49">
        <v>0.73</v>
      </c>
      <c r="O12" s="51">
        <v>2009</v>
      </c>
      <c r="P12" s="53">
        <f t="shared" si="2"/>
        <v>119.33819999999993</v>
      </c>
      <c r="Q12" s="53">
        <f t="shared" si="3"/>
        <v>118.28819999999993</v>
      </c>
      <c r="R12" s="53">
        <f t="shared" si="4"/>
        <v>117.43319999999993</v>
      </c>
      <c r="S12" s="53">
        <f t="shared" si="5"/>
        <v>116.46239999999993</v>
      </c>
      <c r="T12" s="53">
        <f t="shared" si="6"/>
        <v>115.62289999999993</v>
      </c>
      <c r="U12" s="53">
        <f t="shared" si="7"/>
        <v>114.85209999999994</v>
      </c>
      <c r="V12" s="53">
        <f t="shared" si="8"/>
        <v>114.08999999999993</v>
      </c>
      <c r="W12" s="53">
        <f t="shared" si="9"/>
        <v>113.29999999999993</v>
      </c>
      <c r="X12" s="53">
        <f t="shared" si="10"/>
        <v>112.60999999999993</v>
      </c>
      <c r="Y12" s="53">
        <f t="shared" si="11"/>
        <v>111.91999999999993</v>
      </c>
      <c r="Z12" s="53">
        <f t="shared" si="0"/>
        <v>111.22999999999993</v>
      </c>
      <c r="AA12" s="54">
        <f t="shared" si="1"/>
        <v>110.56999999999994</v>
      </c>
    </row>
    <row r="13" spans="1:27">
      <c r="A13" s="47">
        <v>2010</v>
      </c>
      <c r="B13" s="48">
        <v>0.66</v>
      </c>
      <c r="C13" s="48">
        <v>0.59</v>
      </c>
      <c r="D13" s="48">
        <v>0.76</v>
      </c>
      <c r="E13" s="48">
        <v>0.67</v>
      </c>
      <c r="F13" s="48">
        <v>0.75</v>
      </c>
      <c r="G13" s="48">
        <v>0.79</v>
      </c>
      <c r="H13" s="48">
        <v>0.86</v>
      </c>
      <c r="I13" s="48">
        <v>0.89</v>
      </c>
      <c r="J13" s="48">
        <v>0.85</v>
      </c>
      <c r="K13" s="48">
        <v>0.81</v>
      </c>
      <c r="L13" s="48">
        <v>0.81</v>
      </c>
      <c r="M13" s="49">
        <v>0.93</v>
      </c>
      <c r="O13" s="51">
        <v>2010</v>
      </c>
      <c r="P13" s="53">
        <f t="shared" si="2"/>
        <v>109.83999999999993</v>
      </c>
      <c r="Q13" s="53">
        <f t="shared" si="3"/>
        <v>109.17999999999994</v>
      </c>
      <c r="R13" s="53">
        <f t="shared" si="4"/>
        <v>108.58999999999993</v>
      </c>
      <c r="S13" s="53">
        <f t="shared" si="5"/>
        <v>107.82999999999993</v>
      </c>
      <c r="T13" s="53">
        <f t="shared" si="6"/>
        <v>107.15999999999993</v>
      </c>
      <c r="U13" s="53">
        <f t="shared" si="7"/>
        <v>106.40999999999993</v>
      </c>
      <c r="V13" s="53">
        <f t="shared" si="8"/>
        <v>105.61999999999992</v>
      </c>
      <c r="W13" s="53">
        <f t="shared" si="9"/>
        <v>104.75999999999992</v>
      </c>
      <c r="X13" s="53">
        <f t="shared" si="10"/>
        <v>103.86999999999992</v>
      </c>
      <c r="Y13" s="53">
        <f t="shared" si="11"/>
        <v>103.01999999999992</v>
      </c>
      <c r="Z13" s="53">
        <f t="shared" si="0"/>
        <v>102.20999999999992</v>
      </c>
      <c r="AA13" s="54">
        <f t="shared" si="1"/>
        <v>101.39999999999992</v>
      </c>
    </row>
    <row r="14" spans="1:27">
      <c r="A14" s="47">
        <v>2011</v>
      </c>
      <c r="B14" s="48">
        <v>0.86</v>
      </c>
      <c r="C14" s="48">
        <v>0.84</v>
      </c>
      <c r="D14" s="48">
        <v>0.92</v>
      </c>
      <c r="E14" s="48">
        <v>0.84</v>
      </c>
      <c r="F14" s="55">
        <v>0.99</v>
      </c>
      <c r="G14" s="55">
        <v>0.96</v>
      </c>
      <c r="H14" s="55">
        <v>0.97</v>
      </c>
      <c r="I14" s="55">
        <v>1.07</v>
      </c>
      <c r="J14" s="55">
        <v>0.94</v>
      </c>
      <c r="K14" s="55">
        <v>0.88</v>
      </c>
      <c r="L14" s="55">
        <v>0.86</v>
      </c>
      <c r="M14" s="56">
        <v>0.91</v>
      </c>
      <c r="O14" s="51">
        <v>2011</v>
      </c>
      <c r="P14" s="53">
        <f t="shared" si="2"/>
        <v>100.46999999999991</v>
      </c>
      <c r="Q14" s="53">
        <f t="shared" si="3"/>
        <v>99.609999999999914</v>
      </c>
      <c r="R14" s="53">
        <f t="shared" si="4"/>
        <v>98.769999999999911</v>
      </c>
      <c r="S14" s="53">
        <f t="shared" si="5"/>
        <v>97.849999999999909</v>
      </c>
      <c r="T14" s="53">
        <f t="shared" si="6"/>
        <v>97.009999999999906</v>
      </c>
      <c r="U14" s="53">
        <f t="shared" si="7"/>
        <v>96.019999999999911</v>
      </c>
      <c r="V14" s="53">
        <f t="shared" si="8"/>
        <v>95.059999999999917</v>
      </c>
      <c r="W14" s="53">
        <f t="shared" si="9"/>
        <v>94.089999999999918</v>
      </c>
      <c r="X14" s="53">
        <f t="shared" si="10"/>
        <v>93.019999999999925</v>
      </c>
      <c r="Y14" s="53">
        <f t="shared" si="11"/>
        <v>92.079999999999927</v>
      </c>
      <c r="Z14" s="53">
        <f t="shared" si="0"/>
        <v>91.199999999999932</v>
      </c>
      <c r="AA14" s="54">
        <f t="shared" si="1"/>
        <v>90.339999999999932</v>
      </c>
    </row>
    <row r="15" spans="1:27">
      <c r="A15" s="47">
        <v>2012</v>
      </c>
      <c r="B15" s="55">
        <v>0.89</v>
      </c>
      <c r="C15" s="57">
        <v>0.75</v>
      </c>
      <c r="D15" s="55">
        <v>0.82</v>
      </c>
      <c r="E15" s="55">
        <v>0.71</v>
      </c>
      <c r="F15" s="55">
        <v>0.74</v>
      </c>
      <c r="G15" s="55">
        <v>0.64</v>
      </c>
      <c r="H15" s="55">
        <v>0.68</v>
      </c>
      <c r="I15" s="55">
        <v>0.69</v>
      </c>
      <c r="J15" s="55">
        <v>0.54</v>
      </c>
      <c r="K15" s="55">
        <v>0.61</v>
      </c>
      <c r="L15" s="55">
        <v>0.55000000000000004</v>
      </c>
      <c r="M15" s="56">
        <v>0.55000000000000004</v>
      </c>
      <c r="O15" s="51">
        <v>2012</v>
      </c>
      <c r="P15" s="53">
        <f t="shared" si="2"/>
        <v>89.429999999999936</v>
      </c>
      <c r="Q15" s="53">
        <f t="shared" si="3"/>
        <v>88.539999999999935</v>
      </c>
      <c r="R15" s="53">
        <f t="shared" si="4"/>
        <v>87.789999999999935</v>
      </c>
      <c r="S15" s="53">
        <f t="shared" si="5"/>
        <v>86.969999999999942</v>
      </c>
      <c r="T15" s="53">
        <f t="shared" si="6"/>
        <v>86.259999999999948</v>
      </c>
      <c r="U15" s="53">
        <f t="shared" si="7"/>
        <v>85.519999999999953</v>
      </c>
      <c r="V15" s="53">
        <f t="shared" si="8"/>
        <v>84.879999999999953</v>
      </c>
      <c r="W15" s="53">
        <f t="shared" si="9"/>
        <v>84.199999999999946</v>
      </c>
      <c r="X15" s="53">
        <f t="shared" si="10"/>
        <v>83.509999999999948</v>
      </c>
      <c r="Y15" s="53">
        <f t="shared" si="11"/>
        <v>82.969999999999942</v>
      </c>
      <c r="Z15" s="53">
        <f t="shared" si="0"/>
        <v>82.359999999999943</v>
      </c>
      <c r="AA15" s="54">
        <f t="shared" si="1"/>
        <v>81.809999999999945</v>
      </c>
    </row>
    <row r="16" spans="1:27">
      <c r="A16" s="47">
        <v>2013</v>
      </c>
      <c r="B16" s="55">
        <v>0.6</v>
      </c>
      <c r="C16" s="55">
        <v>0.49</v>
      </c>
      <c r="D16" s="55">
        <v>0.55000000000000004</v>
      </c>
      <c r="E16" s="55">
        <v>0.61</v>
      </c>
      <c r="F16" s="55">
        <v>0.6</v>
      </c>
      <c r="G16" s="55">
        <v>0.61</v>
      </c>
      <c r="H16" s="55">
        <v>0.72</v>
      </c>
      <c r="I16" s="55">
        <v>0.71</v>
      </c>
      <c r="J16" s="55">
        <v>0.71</v>
      </c>
      <c r="K16" s="55">
        <v>0.81</v>
      </c>
      <c r="L16" s="55">
        <v>0.72</v>
      </c>
      <c r="M16" s="56">
        <v>0.79</v>
      </c>
      <c r="O16" s="51">
        <v>2013</v>
      </c>
      <c r="P16" s="53">
        <f t="shared" si="2"/>
        <v>81.259999999999948</v>
      </c>
      <c r="Q16" s="53">
        <f t="shared" si="3"/>
        <v>80.659999999999954</v>
      </c>
      <c r="R16" s="53">
        <f t="shared" si="4"/>
        <v>80.169999999999959</v>
      </c>
      <c r="S16" s="53">
        <f t="shared" si="5"/>
        <v>79.619999999999962</v>
      </c>
      <c r="T16" s="53">
        <f t="shared" si="6"/>
        <v>79.009999999999962</v>
      </c>
      <c r="U16" s="53">
        <f t="shared" si="7"/>
        <v>78.409999999999968</v>
      </c>
      <c r="V16" s="53">
        <f t="shared" si="8"/>
        <v>77.799999999999969</v>
      </c>
      <c r="W16" s="53">
        <f t="shared" si="9"/>
        <v>77.07999999999997</v>
      </c>
      <c r="X16" s="53">
        <f t="shared" si="10"/>
        <v>76.369999999999976</v>
      </c>
      <c r="Y16" s="53">
        <f t="shared" si="11"/>
        <v>75.659999999999982</v>
      </c>
      <c r="Z16" s="53">
        <f t="shared" si="0"/>
        <v>74.84999999999998</v>
      </c>
      <c r="AA16" s="54">
        <f t="shared" si="1"/>
        <v>74.129999999999981</v>
      </c>
    </row>
    <row r="17" spans="1:27">
      <c r="A17" s="47">
        <v>2014</v>
      </c>
      <c r="B17" s="55">
        <v>0.85</v>
      </c>
      <c r="C17" s="55">
        <v>0.79</v>
      </c>
      <c r="D17" s="55">
        <v>0.77</v>
      </c>
      <c r="E17" s="55">
        <v>0.82</v>
      </c>
      <c r="F17" s="55">
        <v>0.87</v>
      </c>
      <c r="G17" s="55">
        <v>0.82</v>
      </c>
      <c r="H17" s="55">
        <v>0.95</v>
      </c>
      <c r="I17" s="55">
        <v>0.87</v>
      </c>
      <c r="J17" s="55">
        <v>0.91</v>
      </c>
      <c r="K17" s="55">
        <v>0.95</v>
      </c>
      <c r="L17" s="55">
        <v>0.84</v>
      </c>
      <c r="M17" s="56">
        <v>0.96</v>
      </c>
      <c r="O17" s="51">
        <v>2014</v>
      </c>
      <c r="P17" s="53">
        <f t="shared" si="2"/>
        <v>73.339999999999975</v>
      </c>
      <c r="Q17" s="53">
        <f t="shared" si="3"/>
        <v>72.489999999999981</v>
      </c>
      <c r="R17" s="53">
        <f t="shared" si="4"/>
        <v>71.699999999999974</v>
      </c>
      <c r="S17" s="53">
        <f t="shared" si="5"/>
        <v>70.929999999999978</v>
      </c>
      <c r="T17" s="53">
        <f t="shared" si="6"/>
        <v>70.109999999999985</v>
      </c>
      <c r="U17" s="53">
        <f t="shared" si="7"/>
        <v>69.239999999999981</v>
      </c>
      <c r="V17" s="53">
        <f t="shared" si="8"/>
        <v>68.419999999999987</v>
      </c>
      <c r="W17" s="53">
        <f t="shared" si="9"/>
        <v>67.469999999999985</v>
      </c>
      <c r="X17" s="53">
        <f t="shared" si="10"/>
        <v>66.59999999999998</v>
      </c>
      <c r="Y17" s="53">
        <f t="shared" si="11"/>
        <v>65.689999999999984</v>
      </c>
      <c r="Z17" s="53">
        <f t="shared" si="0"/>
        <v>64.739999999999981</v>
      </c>
      <c r="AA17" s="54">
        <f t="shared" si="1"/>
        <v>63.899999999999977</v>
      </c>
    </row>
    <row r="18" spans="1:27">
      <c r="A18" s="47">
        <v>2015</v>
      </c>
      <c r="B18" s="55">
        <v>0.94</v>
      </c>
      <c r="C18" s="55">
        <v>0.82</v>
      </c>
      <c r="D18" s="55">
        <v>1.04</v>
      </c>
      <c r="E18" s="55">
        <v>0.95</v>
      </c>
      <c r="F18" s="55">
        <v>0.99</v>
      </c>
      <c r="G18" s="55">
        <v>1.07</v>
      </c>
      <c r="H18" s="55">
        <v>1.18</v>
      </c>
      <c r="I18" s="55">
        <v>1.1100000000000001</v>
      </c>
      <c r="J18" s="55">
        <v>1.1100000000000001</v>
      </c>
      <c r="K18" s="55">
        <v>1.1100000000000001</v>
      </c>
      <c r="L18" s="55">
        <v>1.06</v>
      </c>
      <c r="M18" s="56">
        <v>1.1599999999999999</v>
      </c>
      <c r="O18" s="51">
        <v>2015</v>
      </c>
      <c r="P18" s="53">
        <f t="shared" si="2"/>
        <v>62.939999999999976</v>
      </c>
      <c r="Q18" s="53">
        <f t="shared" si="3"/>
        <v>61.999999999999979</v>
      </c>
      <c r="R18" s="53">
        <f t="shared" si="4"/>
        <v>61.179999999999978</v>
      </c>
      <c r="S18" s="53">
        <f t="shared" si="5"/>
        <v>60.139999999999979</v>
      </c>
      <c r="T18" s="53">
        <f t="shared" si="6"/>
        <v>59.189999999999976</v>
      </c>
      <c r="U18" s="53">
        <f t="shared" si="7"/>
        <v>58.199999999999974</v>
      </c>
      <c r="V18" s="53">
        <f t="shared" si="8"/>
        <v>57.129999999999974</v>
      </c>
      <c r="W18" s="53">
        <f t="shared" si="9"/>
        <v>55.949999999999974</v>
      </c>
      <c r="X18" s="53">
        <f t="shared" si="10"/>
        <v>54.839999999999975</v>
      </c>
      <c r="Y18" s="53">
        <f t="shared" si="11"/>
        <v>53.729999999999976</v>
      </c>
      <c r="Z18" s="53">
        <f t="shared" si="0"/>
        <v>52.619999999999976</v>
      </c>
      <c r="AA18" s="54">
        <f t="shared" si="1"/>
        <v>51.559999999999974</v>
      </c>
    </row>
    <row r="19" spans="1:27">
      <c r="A19" s="47">
        <v>2016</v>
      </c>
      <c r="B19" s="55">
        <v>1.06</v>
      </c>
      <c r="C19" s="55">
        <v>1</v>
      </c>
      <c r="D19" s="55">
        <v>1.1599999999999999</v>
      </c>
      <c r="E19" s="55">
        <v>1.06</v>
      </c>
      <c r="F19" s="55">
        <v>1.1100000000000001</v>
      </c>
      <c r="G19" s="55">
        <v>1.1599999999999999</v>
      </c>
      <c r="H19" s="55">
        <v>1.1100000000000001</v>
      </c>
      <c r="I19" s="55">
        <v>1.22</v>
      </c>
      <c r="J19" s="55">
        <v>1.1100000000000001</v>
      </c>
      <c r="K19" s="55">
        <v>1.05</v>
      </c>
      <c r="L19" s="55">
        <v>1.04</v>
      </c>
      <c r="M19" s="56">
        <v>1.1200000000000001</v>
      </c>
      <c r="O19" s="51">
        <v>2016</v>
      </c>
      <c r="P19" s="53">
        <f t="shared" si="2"/>
        <v>50.399999999999977</v>
      </c>
      <c r="Q19" s="53">
        <f t="shared" si="3"/>
        <v>49.339999999999975</v>
      </c>
      <c r="R19" s="53">
        <f t="shared" si="4"/>
        <v>48.339999999999975</v>
      </c>
      <c r="S19" s="53">
        <f t="shared" si="5"/>
        <v>47.179999999999978</v>
      </c>
      <c r="T19" s="53">
        <f t="shared" si="6"/>
        <v>46.119999999999976</v>
      </c>
      <c r="U19" s="53">
        <f t="shared" si="7"/>
        <v>45.009999999999977</v>
      </c>
      <c r="V19" s="53">
        <f t="shared" si="8"/>
        <v>43.84999999999998</v>
      </c>
      <c r="W19" s="53">
        <f t="shared" si="9"/>
        <v>42.739999999999981</v>
      </c>
      <c r="X19" s="53">
        <f t="shared" si="10"/>
        <v>41.519999999999982</v>
      </c>
      <c r="Y19" s="53">
        <f t="shared" si="11"/>
        <v>40.409999999999982</v>
      </c>
      <c r="Z19" s="53">
        <f t="shared" si="0"/>
        <v>39.359999999999985</v>
      </c>
      <c r="AA19" s="54">
        <f t="shared" si="1"/>
        <v>38.319999999999986</v>
      </c>
    </row>
    <row r="20" spans="1:27">
      <c r="A20" s="47">
        <v>2017</v>
      </c>
      <c r="B20" s="55">
        <v>1.0900000000000001</v>
      </c>
      <c r="C20" s="55">
        <v>0.87</v>
      </c>
      <c r="D20" s="55">
        <v>1.05</v>
      </c>
      <c r="E20" s="55">
        <v>0.79</v>
      </c>
      <c r="F20" s="55">
        <v>0.93</v>
      </c>
      <c r="G20" s="55">
        <v>0.81</v>
      </c>
      <c r="H20" s="55">
        <v>0.8</v>
      </c>
      <c r="I20" s="55">
        <v>0.8</v>
      </c>
      <c r="J20" s="55">
        <v>0.64</v>
      </c>
      <c r="K20" s="55">
        <v>0.64</v>
      </c>
      <c r="L20" s="55">
        <v>0.56999999999999995</v>
      </c>
      <c r="M20" s="56">
        <v>0.54</v>
      </c>
      <c r="O20" s="51">
        <v>2017</v>
      </c>
      <c r="P20" s="53">
        <f t="shared" si="2"/>
        <v>37.199999999999989</v>
      </c>
      <c r="Q20" s="53">
        <f t="shared" si="3"/>
        <v>36.109999999999985</v>
      </c>
      <c r="R20" s="53">
        <f t="shared" si="4"/>
        <v>35.239999999999988</v>
      </c>
      <c r="S20" s="53">
        <f t="shared" si="5"/>
        <v>34.189999999999991</v>
      </c>
      <c r="T20" s="53">
        <f t="shared" si="6"/>
        <v>33.399999999999991</v>
      </c>
      <c r="U20" s="53">
        <f t="shared" si="7"/>
        <v>32.469999999999992</v>
      </c>
      <c r="V20" s="53">
        <f t="shared" si="8"/>
        <v>31.659999999999989</v>
      </c>
      <c r="W20" s="53">
        <f t="shared" si="9"/>
        <v>30.859999999999989</v>
      </c>
      <c r="X20" s="53">
        <f t="shared" si="10"/>
        <v>30.059999999999988</v>
      </c>
      <c r="Y20" s="53">
        <f t="shared" si="11"/>
        <v>29.419999999999987</v>
      </c>
      <c r="Z20" s="53">
        <f t="shared" si="0"/>
        <v>28.779999999999987</v>
      </c>
      <c r="AA20" s="54">
        <f t="shared" si="1"/>
        <v>28.209999999999987</v>
      </c>
    </row>
    <row r="21" spans="1:27">
      <c r="A21" s="47">
        <v>2018</v>
      </c>
      <c r="B21" s="55">
        <v>0.57999999999999996</v>
      </c>
      <c r="C21" s="55">
        <v>0.47</v>
      </c>
      <c r="D21" s="55">
        <v>0.53</v>
      </c>
      <c r="E21" s="55">
        <v>0.52</v>
      </c>
      <c r="F21" s="55">
        <v>0.52</v>
      </c>
      <c r="G21" s="55">
        <v>0.52</v>
      </c>
      <c r="H21" s="55">
        <v>0.54</v>
      </c>
      <c r="I21" s="55">
        <v>0.56999999999999995</v>
      </c>
      <c r="J21" s="55">
        <v>0.47</v>
      </c>
      <c r="K21" s="55">
        <v>0.54</v>
      </c>
      <c r="L21" s="55">
        <v>0.49</v>
      </c>
      <c r="M21" s="56">
        <v>0.49</v>
      </c>
      <c r="O21" s="51">
        <v>2018</v>
      </c>
      <c r="P21" s="53">
        <f t="shared" si="2"/>
        <v>27.669999999999987</v>
      </c>
      <c r="Q21" s="53">
        <f t="shared" si="3"/>
        <v>27.089999999999989</v>
      </c>
      <c r="R21" s="53">
        <f t="shared" si="4"/>
        <v>26.61999999999999</v>
      </c>
      <c r="S21" s="53">
        <f t="shared" si="5"/>
        <v>26.089999999999989</v>
      </c>
      <c r="T21" s="53">
        <f t="shared" si="6"/>
        <v>25.56999999999999</v>
      </c>
      <c r="U21" s="53">
        <f t="shared" si="7"/>
        <v>25.04999999999999</v>
      </c>
      <c r="V21" s="53">
        <f t="shared" si="8"/>
        <v>24.52999999999999</v>
      </c>
      <c r="W21" s="53">
        <f t="shared" si="9"/>
        <v>23.989999999999991</v>
      </c>
      <c r="X21" s="53">
        <f t="shared" si="10"/>
        <v>23.419999999999991</v>
      </c>
      <c r="Y21" s="53">
        <f t="shared" si="11"/>
        <v>22.949999999999992</v>
      </c>
      <c r="Z21" s="53">
        <f t="shared" si="0"/>
        <v>22.409999999999993</v>
      </c>
      <c r="AA21" s="54">
        <f t="shared" si="1"/>
        <v>21.919999999999995</v>
      </c>
    </row>
    <row r="22" spans="1:27">
      <c r="A22" s="47">
        <v>2019</v>
      </c>
      <c r="B22" s="55">
        <v>0.54</v>
      </c>
      <c r="C22" s="55">
        <v>0.49</v>
      </c>
      <c r="D22" s="55">
        <v>0.47</v>
      </c>
      <c r="E22" s="55">
        <v>0.52</v>
      </c>
      <c r="F22" s="55">
        <v>0.54</v>
      </c>
      <c r="G22" s="55">
        <v>0.47</v>
      </c>
      <c r="H22" s="55">
        <v>0.56999999999999995</v>
      </c>
      <c r="I22" s="55">
        <v>0.5</v>
      </c>
      <c r="J22" s="55">
        <v>0.46</v>
      </c>
      <c r="K22" s="55">
        <v>0.48</v>
      </c>
      <c r="L22" s="55">
        <v>0.38</v>
      </c>
      <c r="M22" s="56">
        <v>0.37</v>
      </c>
      <c r="O22" s="51">
        <v>2019</v>
      </c>
      <c r="P22" s="53">
        <f t="shared" si="2"/>
        <v>21.429999999999996</v>
      </c>
      <c r="Q22" s="53">
        <f t="shared" si="3"/>
        <v>20.889999999999997</v>
      </c>
      <c r="R22" s="53">
        <f t="shared" si="4"/>
        <v>20.399999999999999</v>
      </c>
      <c r="S22" s="53">
        <f t="shared" si="5"/>
        <v>19.93</v>
      </c>
      <c r="T22" s="53">
        <f t="shared" si="6"/>
        <v>19.41</v>
      </c>
      <c r="U22" s="53">
        <f t="shared" si="7"/>
        <v>18.87</v>
      </c>
      <c r="V22" s="53">
        <f t="shared" si="8"/>
        <v>18.400000000000002</v>
      </c>
      <c r="W22" s="53">
        <f t="shared" si="9"/>
        <v>17.830000000000002</v>
      </c>
      <c r="X22" s="53">
        <f t="shared" si="10"/>
        <v>17.330000000000002</v>
      </c>
      <c r="Y22" s="53">
        <f t="shared" si="11"/>
        <v>16.87</v>
      </c>
      <c r="Z22" s="53">
        <f t="shared" si="0"/>
        <v>16.39</v>
      </c>
      <c r="AA22" s="54">
        <f t="shared" si="1"/>
        <v>16.010000000000002</v>
      </c>
    </row>
    <row r="23" spans="1:27">
      <c r="A23" s="47">
        <v>2020</v>
      </c>
      <c r="B23" s="55">
        <v>0.38</v>
      </c>
      <c r="C23" s="55">
        <v>0.28999999999999998</v>
      </c>
      <c r="D23" s="55">
        <v>0.34</v>
      </c>
      <c r="E23" s="55">
        <v>0.28000000000000003</v>
      </c>
      <c r="F23" s="55">
        <v>0.24</v>
      </c>
      <c r="G23" s="55">
        <v>0.21</v>
      </c>
      <c r="H23" s="55">
        <v>0.19</v>
      </c>
      <c r="I23" s="55">
        <v>0.16</v>
      </c>
      <c r="J23" s="55">
        <v>0.16</v>
      </c>
      <c r="K23" s="55">
        <v>0.16</v>
      </c>
      <c r="L23" s="55">
        <v>0.15</v>
      </c>
      <c r="M23" s="56">
        <v>0.16</v>
      </c>
      <c r="O23" s="51">
        <v>2020</v>
      </c>
      <c r="P23" s="53">
        <f t="shared" si="2"/>
        <v>15.64</v>
      </c>
      <c r="Q23" s="53">
        <f t="shared" si="3"/>
        <v>15.26</v>
      </c>
      <c r="R23" s="53">
        <f t="shared" si="4"/>
        <v>14.97</v>
      </c>
      <c r="S23" s="53">
        <f t="shared" si="5"/>
        <v>14.63</v>
      </c>
      <c r="T23" s="53">
        <f t="shared" si="6"/>
        <v>14.350000000000001</v>
      </c>
      <c r="U23" s="53">
        <f t="shared" si="7"/>
        <v>14.110000000000001</v>
      </c>
      <c r="V23" s="53">
        <f t="shared" si="8"/>
        <v>13.9</v>
      </c>
      <c r="W23" s="53">
        <f t="shared" si="9"/>
        <v>13.71</v>
      </c>
      <c r="X23" s="53">
        <f t="shared" si="10"/>
        <v>13.55</v>
      </c>
      <c r="Y23" s="53">
        <f t="shared" si="11"/>
        <v>13.39</v>
      </c>
      <c r="Z23" s="53">
        <f t="shared" si="0"/>
        <v>13.23</v>
      </c>
      <c r="AA23" s="54">
        <f t="shared" si="1"/>
        <v>13.08</v>
      </c>
    </row>
    <row r="24" spans="1:27">
      <c r="A24" s="47">
        <v>2021</v>
      </c>
      <c r="B24" s="55">
        <v>0.15</v>
      </c>
      <c r="C24" s="55">
        <v>0.13</v>
      </c>
      <c r="D24" s="55">
        <v>0.2</v>
      </c>
      <c r="E24" s="55">
        <v>0.21</v>
      </c>
      <c r="F24" s="55">
        <v>0.27</v>
      </c>
      <c r="G24" s="55">
        <v>0.31</v>
      </c>
      <c r="H24" s="55">
        <v>0.36</v>
      </c>
      <c r="I24" s="55">
        <v>0.43</v>
      </c>
      <c r="J24" s="55">
        <v>0.44</v>
      </c>
      <c r="K24" s="55">
        <v>0.49</v>
      </c>
      <c r="L24" s="55">
        <v>0.59</v>
      </c>
      <c r="M24" s="56">
        <v>0.77</v>
      </c>
      <c r="O24" s="51">
        <v>2021</v>
      </c>
      <c r="P24" s="53">
        <f t="shared" si="2"/>
        <v>12.92</v>
      </c>
      <c r="Q24" s="53">
        <f t="shared" si="3"/>
        <v>12.77</v>
      </c>
      <c r="R24" s="53">
        <f t="shared" si="4"/>
        <v>12.639999999999999</v>
      </c>
      <c r="S24" s="53">
        <f t="shared" si="5"/>
        <v>12.44</v>
      </c>
      <c r="T24" s="53">
        <f t="shared" si="6"/>
        <v>12.229999999999999</v>
      </c>
      <c r="U24" s="53">
        <f t="shared" si="7"/>
        <v>11.959999999999999</v>
      </c>
      <c r="V24" s="53">
        <f t="shared" si="8"/>
        <v>11.649999999999999</v>
      </c>
      <c r="W24" s="53">
        <f t="shared" si="9"/>
        <v>11.29</v>
      </c>
      <c r="X24" s="53">
        <f t="shared" si="10"/>
        <v>10.86</v>
      </c>
      <c r="Y24" s="53">
        <f t="shared" si="11"/>
        <v>10.42</v>
      </c>
      <c r="Z24" s="53">
        <f t="shared" si="0"/>
        <v>9.93</v>
      </c>
      <c r="AA24" s="54">
        <f t="shared" si="1"/>
        <v>9.34</v>
      </c>
    </row>
    <row r="25" spans="1:27">
      <c r="A25" s="47">
        <v>2022</v>
      </c>
      <c r="B25" s="55">
        <v>0.73</v>
      </c>
      <c r="C25" s="55">
        <v>0.76</v>
      </c>
      <c r="D25" s="55">
        <v>0.93</v>
      </c>
      <c r="E25" s="55">
        <v>0.83</v>
      </c>
      <c r="F25" s="55">
        <v>1.03</v>
      </c>
      <c r="G25" s="55">
        <v>1.02</v>
      </c>
      <c r="H25" s="55">
        <v>1.03</v>
      </c>
      <c r="I25" s="55">
        <v>1.17</v>
      </c>
      <c r="J25" s="55">
        <v>1.07</v>
      </c>
      <c r="K25" s="55"/>
      <c r="L25" s="55"/>
      <c r="M25" s="56"/>
      <c r="O25" s="51">
        <v>2022</v>
      </c>
      <c r="P25" s="53">
        <f t="shared" si="2"/>
        <v>8.57</v>
      </c>
      <c r="Q25" s="53">
        <f t="shared" si="3"/>
        <v>7.8400000000000007</v>
      </c>
      <c r="R25" s="53">
        <f t="shared" si="4"/>
        <v>7.080000000000001</v>
      </c>
      <c r="S25" s="53">
        <f t="shared" si="5"/>
        <v>6.1500000000000012</v>
      </c>
      <c r="T25" s="53">
        <f t="shared" si="6"/>
        <v>5.3200000000000012</v>
      </c>
      <c r="U25" s="53">
        <f t="shared" si="7"/>
        <v>4.2900000000000009</v>
      </c>
      <c r="V25" s="53">
        <f t="shared" si="8"/>
        <v>3.2700000000000005</v>
      </c>
      <c r="W25" s="53">
        <f t="shared" si="9"/>
        <v>2.2400000000000002</v>
      </c>
      <c r="X25" s="53">
        <f t="shared" si="10"/>
        <v>1.07</v>
      </c>
      <c r="Y25" s="53">
        <f t="shared" si="11"/>
        <v>0</v>
      </c>
      <c r="Z25" s="53">
        <f t="shared" si="0"/>
        <v>0</v>
      </c>
      <c r="AA25" s="54">
        <f t="shared" si="1"/>
        <v>0</v>
      </c>
    </row>
    <row r="26" spans="1:27">
      <c r="A26" s="47">
        <v>2023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O26" s="51">
        <v>2023</v>
      </c>
      <c r="P26" s="53">
        <f t="shared" si="2"/>
        <v>0</v>
      </c>
      <c r="Q26" s="53">
        <f t="shared" si="3"/>
        <v>0</v>
      </c>
      <c r="R26" s="53">
        <f t="shared" si="4"/>
        <v>0</v>
      </c>
      <c r="S26" s="53">
        <f t="shared" si="5"/>
        <v>0</v>
      </c>
      <c r="T26" s="53">
        <f t="shared" si="6"/>
        <v>0</v>
      </c>
      <c r="U26" s="53">
        <f t="shared" si="7"/>
        <v>0</v>
      </c>
      <c r="V26" s="53">
        <f t="shared" si="8"/>
        <v>0</v>
      </c>
      <c r="W26" s="53">
        <f t="shared" si="9"/>
        <v>0</v>
      </c>
      <c r="X26" s="53">
        <f t="shared" si="10"/>
        <v>0</v>
      </c>
      <c r="Y26" s="53">
        <f t="shared" si="11"/>
        <v>0</v>
      </c>
      <c r="Z26" s="53">
        <f t="shared" si="0"/>
        <v>0</v>
      </c>
      <c r="AA26" s="54">
        <f t="shared" si="1"/>
        <v>0</v>
      </c>
    </row>
    <row r="27" spans="1:27">
      <c r="A27" s="47">
        <v>2024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O27" s="51">
        <v>2024</v>
      </c>
      <c r="P27" s="53">
        <f t="shared" si="2"/>
        <v>0</v>
      </c>
      <c r="Q27" s="53">
        <f t="shared" si="3"/>
        <v>0</v>
      </c>
      <c r="R27" s="53">
        <f t="shared" si="4"/>
        <v>0</v>
      </c>
      <c r="S27" s="53">
        <f t="shared" si="5"/>
        <v>0</v>
      </c>
      <c r="T27" s="53">
        <f t="shared" si="6"/>
        <v>0</v>
      </c>
      <c r="U27" s="53">
        <f t="shared" si="7"/>
        <v>0</v>
      </c>
      <c r="V27" s="53">
        <f t="shared" si="8"/>
        <v>0</v>
      </c>
      <c r="W27" s="53">
        <f t="shared" si="9"/>
        <v>0</v>
      </c>
      <c r="X27" s="53">
        <f t="shared" si="10"/>
        <v>0</v>
      </c>
      <c r="Y27" s="53">
        <f t="shared" si="11"/>
        <v>0</v>
      </c>
      <c r="Z27" s="53">
        <f t="shared" si="0"/>
        <v>0</v>
      </c>
      <c r="AA27" s="54">
        <f t="shared" si="1"/>
        <v>0</v>
      </c>
    </row>
    <row r="28" spans="1:27">
      <c r="A28" s="58">
        <v>2025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O28" s="61">
        <v>2025</v>
      </c>
      <c r="P28" s="62">
        <f t="shared" si="2"/>
        <v>0</v>
      </c>
      <c r="Q28" s="62">
        <f t="shared" si="3"/>
        <v>0</v>
      </c>
      <c r="R28" s="62">
        <f t="shared" si="4"/>
        <v>0</v>
      </c>
      <c r="S28" s="62">
        <f t="shared" si="5"/>
        <v>0</v>
      </c>
      <c r="T28" s="62">
        <f t="shared" si="6"/>
        <v>0</v>
      </c>
      <c r="U28" s="62">
        <f t="shared" si="7"/>
        <v>0</v>
      </c>
      <c r="V28" s="62">
        <f t="shared" si="8"/>
        <v>0</v>
      </c>
      <c r="W28" s="62">
        <f t="shared" si="9"/>
        <v>0</v>
      </c>
      <c r="X28" s="62">
        <f t="shared" si="10"/>
        <v>0</v>
      </c>
      <c r="Y28" s="62">
        <f t="shared" si="11"/>
        <v>0</v>
      </c>
      <c r="Z28" s="62">
        <f t="shared" si="0"/>
        <v>0</v>
      </c>
      <c r="AA28" s="63">
        <f>M28</f>
        <v>0</v>
      </c>
    </row>
    <row r="29" spans="1:27">
      <c r="A29" s="64"/>
      <c r="O29" s="64"/>
    </row>
    <row r="30" spans="1:27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4"/>
    </row>
    <row r="31" spans="1:27" s="43" customFormat="1" ht="24">
      <c r="A31" s="44" t="s">
        <v>35</v>
      </c>
      <c r="B31" s="65" t="s">
        <v>36</v>
      </c>
      <c r="C31" s="65" t="s">
        <v>37</v>
      </c>
      <c r="D31" s="65" t="s">
        <v>38</v>
      </c>
      <c r="E31" s="65" t="s">
        <v>39</v>
      </c>
      <c r="F31" s="65" t="s">
        <v>40</v>
      </c>
      <c r="G31" s="65" t="s">
        <v>41</v>
      </c>
      <c r="H31" s="65" t="s">
        <v>42</v>
      </c>
      <c r="I31" s="65" t="s">
        <v>43</v>
      </c>
      <c r="J31" s="65" t="s">
        <v>44</v>
      </c>
      <c r="K31" s="65" t="s">
        <v>45</v>
      </c>
      <c r="L31" s="65" t="s">
        <v>46</v>
      </c>
      <c r="M31" s="66" t="s">
        <v>47</v>
      </c>
      <c r="O31" s="64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1:27">
      <c r="A32" s="51">
        <v>2000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8">
        <f>L3</f>
        <v>1.22</v>
      </c>
      <c r="M32" s="69">
        <f>L3+M3</f>
        <v>2.42</v>
      </c>
      <c r="N32" s="50"/>
      <c r="O32" s="64"/>
    </row>
    <row r="33" spans="1:15">
      <c r="A33" s="51">
        <v>2001</v>
      </c>
      <c r="B33" s="68">
        <f>M32+B4</f>
        <v>3.69</v>
      </c>
      <c r="C33" s="68">
        <f t="shared" ref="C33:M33" si="12">B33+C4</f>
        <v>4.71</v>
      </c>
      <c r="D33" s="68">
        <f t="shared" si="12"/>
        <v>5.97</v>
      </c>
      <c r="E33" s="68">
        <f t="shared" si="12"/>
        <v>7.16</v>
      </c>
      <c r="F33" s="68">
        <f t="shared" si="12"/>
        <v>8.5</v>
      </c>
      <c r="G33" s="68">
        <f t="shared" si="12"/>
        <v>9.77</v>
      </c>
      <c r="H33" s="68">
        <f t="shared" si="12"/>
        <v>11.27</v>
      </c>
      <c r="I33" s="68">
        <f t="shared" si="12"/>
        <v>12.87</v>
      </c>
      <c r="J33" s="68">
        <f t="shared" si="12"/>
        <v>14.19</v>
      </c>
      <c r="K33" s="68">
        <f t="shared" si="12"/>
        <v>15.719999999999999</v>
      </c>
      <c r="L33" s="68">
        <f t="shared" si="12"/>
        <v>17.11</v>
      </c>
      <c r="M33" s="69">
        <f t="shared" si="12"/>
        <v>18.5</v>
      </c>
      <c r="N33" s="50"/>
      <c r="O33" s="64"/>
    </row>
    <row r="34" spans="1:15">
      <c r="A34" s="51">
        <v>2002</v>
      </c>
      <c r="B34" s="68">
        <f t="shared" ref="B34:B57" si="13">B5+M33</f>
        <v>20.03</v>
      </c>
      <c r="C34" s="68">
        <f t="shared" ref="C34:M34" si="14">B34+C5</f>
        <v>21.28</v>
      </c>
      <c r="D34" s="68">
        <f t="shared" si="14"/>
        <v>22.650000000000002</v>
      </c>
      <c r="E34" s="68">
        <f t="shared" si="14"/>
        <v>24.130000000000003</v>
      </c>
      <c r="F34" s="68">
        <f t="shared" si="14"/>
        <v>25.540000000000003</v>
      </c>
      <c r="G34" s="68">
        <f t="shared" si="14"/>
        <v>26.870000000000005</v>
      </c>
      <c r="H34" s="68">
        <f t="shared" si="14"/>
        <v>28.410000000000004</v>
      </c>
      <c r="I34" s="68">
        <f t="shared" si="14"/>
        <v>29.850000000000005</v>
      </c>
      <c r="J34" s="68">
        <f t="shared" si="14"/>
        <v>31.230000000000004</v>
      </c>
      <c r="K34" s="68">
        <f t="shared" si="14"/>
        <v>32.880000000000003</v>
      </c>
      <c r="L34" s="68">
        <f t="shared" si="14"/>
        <v>34.42</v>
      </c>
      <c r="M34" s="69">
        <f t="shared" si="14"/>
        <v>36.160000000000004</v>
      </c>
      <c r="N34" s="50"/>
      <c r="O34" s="64"/>
    </row>
    <row r="35" spans="1:15">
      <c r="A35" s="51">
        <v>2003</v>
      </c>
      <c r="B35" s="68">
        <f t="shared" si="13"/>
        <v>38.130000000000003</v>
      </c>
      <c r="C35" s="68">
        <f t="shared" ref="C35:M35" si="15">B35+C6</f>
        <v>39.96</v>
      </c>
      <c r="D35" s="68">
        <f t="shared" si="15"/>
        <v>41.74</v>
      </c>
      <c r="E35" s="68">
        <f t="shared" si="15"/>
        <v>43.61</v>
      </c>
      <c r="F35" s="68">
        <f t="shared" si="15"/>
        <v>45.58</v>
      </c>
      <c r="G35" s="68">
        <f t="shared" si="15"/>
        <v>47.44</v>
      </c>
      <c r="H35" s="68">
        <f t="shared" si="15"/>
        <v>49.519999999999996</v>
      </c>
      <c r="I35" s="68">
        <f t="shared" si="15"/>
        <v>51.29</v>
      </c>
      <c r="J35" s="68">
        <f t="shared" si="15"/>
        <v>52.97</v>
      </c>
      <c r="K35" s="68">
        <f t="shared" si="15"/>
        <v>54.61</v>
      </c>
      <c r="L35" s="68">
        <f t="shared" si="15"/>
        <v>55.95</v>
      </c>
      <c r="M35" s="69">
        <f t="shared" si="15"/>
        <v>57.32</v>
      </c>
      <c r="O35" s="64"/>
    </row>
    <row r="36" spans="1:15">
      <c r="A36" s="51">
        <v>2004</v>
      </c>
      <c r="B36" s="68">
        <f t="shared" si="13"/>
        <v>58.59</v>
      </c>
      <c r="C36" s="68">
        <f t="shared" ref="C36:M36" si="16">B36+C7</f>
        <v>59.67</v>
      </c>
      <c r="D36" s="68">
        <f t="shared" si="16"/>
        <v>61.050000000000004</v>
      </c>
      <c r="E36" s="68">
        <f t="shared" si="16"/>
        <v>62.230000000000004</v>
      </c>
      <c r="F36" s="68">
        <f t="shared" si="16"/>
        <v>63.46</v>
      </c>
      <c r="G36" s="68">
        <f t="shared" si="16"/>
        <v>64.69</v>
      </c>
      <c r="H36" s="68">
        <f t="shared" si="16"/>
        <v>65.98</v>
      </c>
      <c r="I36" s="68">
        <f t="shared" si="16"/>
        <v>67.27000000000001</v>
      </c>
      <c r="J36" s="68">
        <f t="shared" si="16"/>
        <v>68.52000000000001</v>
      </c>
      <c r="K36" s="68">
        <f t="shared" si="16"/>
        <v>69.73</v>
      </c>
      <c r="L36" s="68">
        <f t="shared" si="16"/>
        <v>70.98</v>
      </c>
      <c r="M36" s="69">
        <f t="shared" si="16"/>
        <v>72.460000000000008</v>
      </c>
      <c r="O36" s="64"/>
    </row>
    <row r="37" spans="1:15">
      <c r="A37" s="51">
        <v>2005</v>
      </c>
      <c r="B37" s="68">
        <f t="shared" si="13"/>
        <v>73.84</v>
      </c>
      <c r="C37" s="68">
        <f t="shared" ref="C37:M37" si="17">B37+C8</f>
        <v>75.06</v>
      </c>
      <c r="D37" s="68">
        <f t="shared" si="17"/>
        <v>76.59</v>
      </c>
      <c r="E37" s="68">
        <f t="shared" si="17"/>
        <v>78</v>
      </c>
      <c r="F37" s="68">
        <f t="shared" si="17"/>
        <v>79.5</v>
      </c>
      <c r="G37" s="68">
        <f t="shared" si="17"/>
        <v>81.09</v>
      </c>
      <c r="H37" s="68">
        <f t="shared" si="17"/>
        <v>82.600000000000009</v>
      </c>
      <c r="I37" s="68">
        <f t="shared" si="17"/>
        <v>84.26</v>
      </c>
      <c r="J37" s="68">
        <f t="shared" si="17"/>
        <v>85.76</v>
      </c>
      <c r="K37" s="68">
        <f t="shared" si="17"/>
        <v>87.17</v>
      </c>
      <c r="L37" s="68">
        <f t="shared" si="17"/>
        <v>88.55</v>
      </c>
      <c r="M37" s="69">
        <f t="shared" si="17"/>
        <v>90.02</v>
      </c>
      <c r="O37" s="64"/>
    </row>
    <row r="38" spans="1:15">
      <c r="A38" s="51">
        <v>2006</v>
      </c>
      <c r="B38" s="68">
        <f t="shared" si="13"/>
        <v>91.45</v>
      </c>
      <c r="C38" s="68">
        <f t="shared" ref="C38:M38" si="18">B38+C9</f>
        <v>92.600000000000009</v>
      </c>
      <c r="D38" s="68">
        <f t="shared" si="18"/>
        <v>94.02000000000001</v>
      </c>
      <c r="E38" s="68">
        <f t="shared" si="18"/>
        <v>95.100000000000009</v>
      </c>
      <c r="F38" s="68">
        <f t="shared" si="18"/>
        <v>96.38000000000001</v>
      </c>
      <c r="G38" s="68">
        <f t="shared" si="18"/>
        <v>97.560000000000016</v>
      </c>
      <c r="H38" s="68">
        <f t="shared" si="18"/>
        <v>98.730000000000018</v>
      </c>
      <c r="I38" s="68">
        <f t="shared" si="18"/>
        <v>99.990000000000023</v>
      </c>
      <c r="J38" s="68">
        <f t="shared" si="18"/>
        <v>101.05000000000003</v>
      </c>
      <c r="K38" s="68">
        <f t="shared" si="18"/>
        <v>102.14000000000003</v>
      </c>
      <c r="L38" s="68">
        <f t="shared" si="18"/>
        <v>103.16000000000003</v>
      </c>
      <c r="M38" s="69">
        <f t="shared" si="18"/>
        <v>104.15000000000002</v>
      </c>
      <c r="O38" s="64"/>
    </row>
    <row r="39" spans="1:15">
      <c r="A39" s="51">
        <v>2007</v>
      </c>
      <c r="B39" s="68">
        <f t="shared" si="13"/>
        <v>105.23000000000002</v>
      </c>
      <c r="C39" s="68">
        <f t="shared" ref="C39:M39" si="19">B39+C10</f>
        <v>106.10000000000002</v>
      </c>
      <c r="D39" s="68">
        <f t="shared" si="19"/>
        <v>107.15000000000002</v>
      </c>
      <c r="E39" s="68">
        <f t="shared" si="19"/>
        <v>108.09000000000002</v>
      </c>
      <c r="F39" s="68">
        <f t="shared" si="19"/>
        <v>109.12000000000002</v>
      </c>
      <c r="G39" s="68">
        <f t="shared" si="19"/>
        <v>110.03000000000002</v>
      </c>
      <c r="H39" s="68">
        <f t="shared" si="19"/>
        <v>111.00000000000001</v>
      </c>
      <c r="I39" s="68">
        <f t="shared" si="19"/>
        <v>111.99000000000001</v>
      </c>
      <c r="J39" s="68">
        <f t="shared" si="19"/>
        <v>112.79</v>
      </c>
      <c r="K39" s="68">
        <f t="shared" si="19"/>
        <v>113.72000000000001</v>
      </c>
      <c r="L39" s="68">
        <f t="shared" si="19"/>
        <v>114.56000000000002</v>
      </c>
      <c r="M39" s="69">
        <f t="shared" si="19"/>
        <v>115.40000000000002</v>
      </c>
      <c r="O39" s="64"/>
    </row>
    <row r="40" spans="1:15">
      <c r="A40" s="51">
        <v>2008</v>
      </c>
      <c r="B40" s="68">
        <f t="shared" si="13"/>
        <v>116.33000000000003</v>
      </c>
      <c r="C40" s="68">
        <f t="shared" ref="C40:M40" si="20">B40+C11</f>
        <v>117.13000000000002</v>
      </c>
      <c r="D40" s="68">
        <f t="shared" si="20"/>
        <v>117.97000000000003</v>
      </c>
      <c r="E40" s="68">
        <f t="shared" si="20"/>
        <v>118.87000000000003</v>
      </c>
      <c r="F40" s="68">
        <f t="shared" si="20"/>
        <v>119.75000000000003</v>
      </c>
      <c r="G40" s="68">
        <f t="shared" si="20"/>
        <v>120.70550000000003</v>
      </c>
      <c r="H40" s="68">
        <f t="shared" si="20"/>
        <v>121.77510000000002</v>
      </c>
      <c r="I40" s="68">
        <f t="shared" si="20"/>
        <v>122.79270000000002</v>
      </c>
      <c r="J40" s="68">
        <f t="shared" si="20"/>
        <v>123.89570000000002</v>
      </c>
      <c r="K40" s="68">
        <f t="shared" si="20"/>
        <v>125.07150000000001</v>
      </c>
      <c r="L40" s="68">
        <f t="shared" si="20"/>
        <v>126.09050000000002</v>
      </c>
      <c r="M40" s="69">
        <f t="shared" si="20"/>
        <v>127.21050000000002</v>
      </c>
      <c r="O40" s="64"/>
    </row>
    <row r="41" spans="1:15">
      <c r="A41" s="51">
        <v>2009</v>
      </c>
      <c r="B41" s="68">
        <f t="shared" si="13"/>
        <v>128.26050000000004</v>
      </c>
      <c r="C41" s="68">
        <f t="shared" ref="C41:M41" si="21">B41+C12</f>
        <v>129.11550000000003</v>
      </c>
      <c r="D41" s="68">
        <f t="shared" si="21"/>
        <v>130.08630000000002</v>
      </c>
      <c r="E41" s="68">
        <f t="shared" si="21"/>
        <v>130.92580000000001</v>
      </c>
      <c r="F41" s="68">
        <f t="shared" si="21"/>
        <v>131.69660000000002</v>
      </c>
      <c r="G41" s="68">
        <f t="shared" si="21"/>
        <v>132.45870000000002</v>
      </c>
      <c r="H41" s="68">
        <f t="shared" si="21"/>
        <v>133.24870000000001</v>
      </c>
      <c r="I41" s="68">
        <f t="shared" si="21"/>
        <v>133.93870000000001</v>
      </c>
      <c r="J41" s="68">
        <f t="shared" si="21"/>
        <v>134.62870000000001</v>
      </c>
      <c r="K41" s="68">
        <f t="shared" si="21"/>
        <v>135.31870000000001</v>
      </c>
      <c r="L41" s="68">
        <f t="shared" si="21"/>
        <v>135.9787</v>
      </c>
      <c r="M41" s="69">
        <f t="shared" si="21"/>
        <v>136.70869999999999</v>
      </c>
      <c r="O41" s="64"/>
    </row>
    <row r="42" spans="1:15">
      <c r="A42" s="51">
        <v>2010</v>
      </c>
      <c r="B42" s="68">
        <f t="shared" si="13"/>
        <v>137.36869999999999</v>
      </c>
      <c r="C42" s="68">
        <f t="shared" ref="C42:M42" si="22">B42+C13</f>
        <v>137.95869999999999</v>
      </c>
      <c r="D42" s="68">
        <f t="shared" si="22"/>
        <v>138.71869999999998</v>
      </c>
      <c r="E42" s="68">
        <f t="shared" si="22"/>
        <v>139.38869999999997</v>
      </c>
      <c r="F42" s="68">
        <f t="shared" si="22"/>
        <v>140.13869999999997</v>
      </c>
      <c r="G42" s="68">
        <f t="shared" si="22"/>
        <v>140.92869999999996</v>
      </c>
      <c r="H42" s="68">
        <f t="shared" si="22"/>
        <v>141.78869999999998</v>
      </c>
      <c r="I42" s="68">
        <f t="shared" si="22"/>
        <v>142.67869999999996</v>
      </c>
      <c r="J42" s="68">
        <f t="shared" si="22"/>
        <v>143.52869999999996</v>
      </c>
      <c r="K42" s="68">
        <f t="shared" si="22"/>
        <v>144.33869999999996</v>
      </c>
      <c r="L42" s="68">
        <f t="shared" si="22"/>
        <v>145.14869999999996</v>
      </c>
      <c r="M42" s="69">
        <f t="shared" si="22"/>
        <v>146.07869999999997</v>
      </c>
      <c r="O42" s="64"/>
    </row>
    <row r="43" spans="1:15">
      <c r="A43" s="51">
        <v>2011</v>
      </c>
      <c r="B43" s="68">
        <f t="shared" si="13"/>
        <v>146.93869999999998</v>
      </c>
      <c r="C43" s="68">
        <f t="shared" ref="C43:M43" si="23">B43+C14</f>
        <v>147.77869999999999</v>
      </c>
      <c r="D43" s="68">
        <f t="shared" si="23"/>
        <v>148.69869999999997</v>
      </c>
      <c r="E43" s="68">
        <f t="shared" si="23"/>
        <v>149.53869999999998</v>
      </c>
      <c r="F43" s="68">
        <f t="shared" si="23"/>
        <v>150.52869999999999</v>
      </c>
      <c r="G43" s="68">
        <f t="shared" si="23"/>
        <v>151.48869999999999</v>
      </c>
      <c r="H43" s="68">
        <f t="shared" si="23"/>
        <v>152.45869999999999</v>
      </c>
      <c r="I43" s="68">
        <f t="shared" si="23"/>
        <v>153.52869999999999</v>
      </c>
      <c r="J43" s="68">
        <f t="shared" si="23"/>
        <v>154.46869999999998</v>
      </c>
      <c r="K43" s="68">
        <f t="shared" si="23"/>
        <v>155.34869999999998</v>
      </c>
      <c r="L43" s="68">
        <f t="shared" si="23"/>
        <v>156.20869999999999</v>
      </c>
      <c r="M43" s="69">
        <f t="shared" si="23"/>
        <v>157.11869999999999</v>
      </c>
      <c r="O43" s="64"/>
    </row>
    <row r="44" spans="1:15">
      <c r="A44" s="51">
        <v>2012</v>
      </c>
      <c r="B44" s="68">
        <f t="shared" si="13"/>
        <v>158.00869999999998</v>
      </c>
      <c r="C44" s="68">
        <f t="shared" ref="C44:M44" si="24">B44+C15</f>
        <v>158.75869999999998</v>
      </c>
      <c r="D44" s="68">
        <f t="shared" si="24"/>
        <v>159.57869999999997</v>
      </c>
      <c r="E44" s="68">
        <f t="shared" si="24"/>
        <v>160.28869999999998</v>
      </c>
      <c r="F44" s="68">
        <f t="shared" si="24"/>
        <v>161.02869999999999</v>
      </c>
      <c r="G44" s="68">
        <f t="shared" si="24"/>
        <v>161.66869999999997</v>
      </c>
      <c r="H44" s="68">
        <f t="shared" si="24"/>
        <v>162.34869999999998</v>
      </c>
      <c r="I44" s="68">
        <f t="shared" si="24"/>
        <v>163.03869999999998</v>
      </c>
      <c r="J44" s="68">
        <f t="shared" si="24"/>
        <v>163.57869999999997</v>
      </c>
      <c r="K44" s="68">
        <f t="shared" si="24"/>
        <v>164.18869999999998</v>
      </c>
      <c r="L44" s="68">
        <f t="shared" si="24"/>
        <v>164.73869999999999</v>
      </c>
      <c r="M44" s="69">
        <f t="shared" si="24"/>
        <v>165.28870000000001</v>
      </c>
      <c r="O44" s="64"/>
    </row>
    <row r="45" spans="1:15">
      <c r="A45" s="51">
        <v>2013</v>
      </c>
      <c r="B45" s="68">
        <f t="shared" si="13"/>
        <v>165.8887</v>
      </c>
      <c r="C45" s="68">
        <f t="shared" ref="C45:M45" si="25">B45+C16</f>
        <v>166.37870000000001</v>
      </c>
      <c r="D45" s="68">
        <f t="shared" si="25"/>
        <v>166.92870000000002</v>
      </c>
      <c r="E45" s="68">
        <f t="shared" si="25"/>
        <v>167.53870000000003</v>
      </c>
      <c r="F45" s="68">
        <f t="shared" si="25"/>
        <v>168.13870000000003</v>
      </c>
      <c r="G45" s="68">
        <f t="shared" si="25"/>
        <v>168.74870000000004</v>
      </c>
      <c r="H45" s="68">
        <f t="shared" si="25"/>
        <v>169.46870000000004</v>
      </c>
      <c r="I45" s="68">
        <f t="shared" si="25"/>
        <v>170.17870000000005</v>
      </c>
      <c r="J45" s="68">
        <f t="shared" si="25"/>
        <v>170.88870000000006</v>
      </c>
      <c r="K45" s="68">
        <f t="shared" si="25"/>
        <v>171.69870000000006</v>
      </c>
      <c r="L45" s="68">
        <f t="shared" si="25"/>
        <v>172.41870000000006</v>
      </c>
      <c r="M45" s="69">
        <f t="shared" si="25"/>
        <v>173.20870000000005</v>
      </c>
      <c r="O45" s="64"/>
    </row>
    <row r="46" spans="1:15">
      <c r="A46" s="51">
        <v>2014</v>
      </c>
      <c r="B46" s="68">
        <f t="shared" si="13"/>
        <v>174.05870000000004</v>
      </c>
      <c r="C46" s="68">
        <f t="shared" ref="C46:M46" si="26">B46+C17</f>
        <v>174.84870000000004</v>
      </c>
      <c r="D46" s="68">
        <f t="shared" si="26"/>
        <v>175.61870000000005</v>
      </c>
      <c r="E46" s="68">
        <f t="shared" si="26"/>
        <v>176.43870000000004</v>
      </c>
      <c r="F46" s="68">
        <f t="shared" si="26"/>
        <v>177.30870000000004</v>
      </c>
      <c r="G46" s="68">
        <f t="shared" si="26"/>
        <v>178.12870000000004</v>
      </c>
      <c r="H46" s="68">
        <f t="shared" si="26"/>
        <v>179.07870000000003</v>
      </c>
      <c r="I46" s="68">
        <f t="shared" si="26"/>
        <v>179.94870000000003</v>
      </c>
      <c r="J46" s="68">
        <f t="shared" si="26"/>
        <v>180.85870000000003</v>
      </c>
      <c r="K46" s="68">
        <f t="shared" si="26"/>
        <v>181.80870000000002</v>
      </c>
      <c r="L46" s="68">
        <f t="shared" si="26"/>
        <v>182.64870000000002</v>
      </c>
      <c r="M46" s="69">
        <f t="shared" si="26"/>
        <v>183.60870000000003</v>
      </c>
      <c r="O46" s="64"/>
    </row>
    <row r="47" spans="1:15">
      <c r="A47" s="51">
        <v>2015</v>
      </c>
      <c r="B47" s="68">
        <f t="shared" si="13"/>
        <v>184.54870000000003</v>
      </c>
      <c r="C47" s="68">
        <f t="shared" ref="C47:M47" si="27">B47+C18</f>
        <v>185.36870000000002</v>
      </c>
      <c r="D47" s="68">
        <f t="shared" si="27"/>
        <v>186.40870000000001</v>
      </c>
      <c r="E47" s="68">
        <f t="shared" si="27"/>
        <v>187.3587</v>
      </c>
      <c r="F47" s="68">
        <f t="shared" si="27"/>
        <v>188.34870000000001</v>
      </c>
      <c r="G47" s="68">
        <f t="shared" si="27"/>
        <v>189.4187</v>
      </c>
      <c r="H47" s="68">
        <f t="shared" si="27"/>
        <v>190.59870000000001</v>
      </c>
      <c r="I47" s="68">
        <f t="shared" si="27"/>
        <v>191.70870000000002</v>
      </c>
      <c r="J47" s="68">
        <f t="shared" si="27"/>
        <v>192.81870000000004</v>
      </c>
      <c r="K47" s="68">
        <f t="shared" si="27"/>
        <v>193.92870000000005</v>
      </c>
      <c r="L47" s="68">
        <f t="shared" si="27"/>
        <v>194.98870000000005</v>
      </c>
      <c r="M47" s="69">
        <f t="shared" si="27"/>
        <v>196.14870000000005</v>
      </c>
      <c r="O47" s="64"/>
    </row>
    <row r="48" spans="1:15">
      <c r="A48" s="51">
        <v>2016</v>
      </c>
      <c r="B48" s="68">
        <f t="shared" si="13"/>
        <v>197.20870000000005</v>
      </c>
      <c r="C48" s="68">
        <f t="shared" ref="C48:M48" si="28">B48+C19</f>
        <v>198.20870000000005</v>
      </c>
      <c r="D48" s="68">
        <f t="shared" si="28"/>
        <v>199.36870000000005</v>
      </c>
      <c r="E48" s="68">
        <f t="shared" si="28"/>
        <v>200.42870000000005</v>
      </c>
      <c r="F48" s="68">
        <f t="shared" si="28"/>
        <v>201.53870000000006</v>
      </c>
      <c r="G48" s="68">
        <f t="shared" si="28"/>
        <v>202.69870000000006</v>
      </c>
      <c r="H48" s="68">
        <f t="shared" si="28"/>
        <v>203.80870000000007</v>
      </c>
      <c r="I48" s="68">
        <f t="shared" si="28"/>
        <v>205.02870000000007</v>
      </c>
      <c r="J48" s="68">
        <f t="shared" si="28"/>
        <v>206.13870000000009</v>
      </c>
      <c r="K48" s="68">
        <f t="shared" si="28"/>
        <v>207.1887000000001</v>
      </c>
      <c r="L48" s="68">
        <f t="shared" si="28"/>
        <v>208.22870000000009</v>
      </c>
      <c r="M48" s="69">
        <f t="shared" si="28"/>
        <v>209.34870000000009</v>
      </c>
      <c r="O48" s="64"/>
    </row>
    <row r="49" spans="1:15">
      <c r="A49" s="51">
        <v>2017</v>
      </c>
      <c r="B49" s="68">
        <f t="shared" si="13"/>
        <v>210.4387000000001</v>
      </c>
      <c r="C49" s="68">
        <f t="shared" ref="C49:M49" si="29">B49+C20</f>
        <v>211.3087000000001</v>
      </c>
      <c r="D49" s="68">
        <f t="shared" si="29"/>
        <v>212.35870000000011</v>
      </c>
      <c r="E49" s="68">
        <f t="shared" si="29"/>
        <v>213.1487000000001</v>
      </c>
      <c r="F49" s="68">
        <f t="shared" si="29"/>
        <v>214.07870000000011</v>
      </c>
      <c r="G49" s="68">
        <f t="shared" si="29"/>
        <v>214.88870000000011</v>
      </c>
      <c r="H49" s="68">
        <f t="shared" si="29"/>
        <v>215.68870000000013</v>
      </c>
      <c r="I49" s="68">
        <f t="shared" si="29"/>
        <v>216.48870000000014</v>
      </c>
      <c r="J49" s="68">
        <f t="shared" si="29"/>
        <v>217.12870000000012</v>
      </c>
      <c r="K49" s="68">
        <f t="shared" si="29"/>
        <v>217.76870000000011</v>
      </c>
      <c r="L49" s="68">
        <f t="shared" si="29"/>
        <v>218.3387000000001</v>
      </c>
      <c r="M49" s="69">
        <f t="shared" si="29"/>
        <v>218.87870000000009</v>
      </c>
      <c r="O49" s="64"/>
    </row>
    <row r="50" spans="1:15">
      <c r="A50" s="51">
        <v>2018</v>
      </c>
      <c r="B50" s="68">
        <f t="shared" si="13"/>
        <v>219.45870000000011</v>
      </c>
      <c r="C50" s="68">
        <f t="shared" ref="C50:M50" si="30">B50+C21</f>
        <v>219.92870000000011</v>
      </c>
      <c r="D50" s="68">
        <f t="shared" si="30"/>
        <v>220.45870000000011</v>
      </c>
      <c r="E50" s="68">
        <f t="shared" si="30"/>
        <v>220.97870000000012</v>
      </c>
      <c r="F50" s="68">
        <f t="shared" si="30"/>
        <v>221.49870000000013</v>
      </c>
      <c r="G50" s="68">
        <f t="shared" si="30"/>
        <v>222.01870000000014</v>
      </c>
      <c r="H50" s="68">
        <f t="shared" si="30"/>
        <v>222.55870000000013</v>
      </c>
      <c r="I50" s="68">
        <f t="shared" si="30"/>
        <v>223.12870000000012</v>
      </c>
      <c r="J50" s="68">
        <f t="shared" si="30"/>
        <v>223.59870000000012</v>
      </c>
      <c r="K50" s="68">
        <f t="shared" si="30"/>
        <v>224.13870000000011</v>
      </c>
      <c r="L50" s="68">
        <f t="shared" si="30"/>
        <v>224.62870000000012</v>
      </c>
      <c r="M50" s="69">
        <f t="shared" si="30"/>
        <v>225.11870000000013</v>
      </c>
      <c r="O50" s="64"/>
    </row>
    <row r="51" spans="1:15">
      <c r="A51" s="51">
        <v>2019</v>
      </c>
      <c r="B51" s="68">
        <f t="shared" si="13"/>
        <v>225.65870000000012</v>
      </c>
      <c r="C51" s="68">
        <f t="shared" ref="C51:M51" si="31">B51+C22</f>
        <v>226.14870000000013</v>
      </c>
      <c r="D51" s="68">
        <f t="shared" si="31"/>
        <v>226.61870000000013</v>
      </c>
      <c r="E51" s="68">
        <f t="shared" si="31"/>
        <v>227.13870000000014</v>
      </c>
      <c r="F51" s="68">
        <f t="shared" si="31"/>
        <v>227.67870000000013</v>
      </c>
      <c r="G51" s="68">
        <f t="shared" si="31"/>
        <v>228.14870000000013</v>
      </c>
      <c r="H51" s="68">
        <f t="shared" si="31"/>
        <v>228.71870000000013</v>
      </c>
      <c r="I51" s="68">
        <f t="shared" si="31"/>
        <v>229.21870000000013</v>
      </c>
      <c r="J51" s="68">
        <f t="shared" si="31"/>
        <v>229.67870000000013</v>
      </c>
      <c r="K51" s="68">
        <f t="shared" si="31"/>
        <v>230.15870000000012</v>
      </c>
      <c r="L51" s="68">
        <f t="shared" si="31"/>
        <v>230.53870000000012</v>
      </c>
      <c r="M51" s="69">
        <f t="shared" si="31"/>
        <v>230.90870000000012</v>
      </c>
      <c r="O51" s="64"/>
    </row>
    <row r="52" spans="1:15">
      <c r="A52" s="51">
        <v>2020</v>
      </c>
      <c r="B52" s="68">
        <f t="shared" si="13"/>
        <v>231.28870000000012</v>
      </c>
      <c r="C52" s="68">
        <f t="shared" ref="C52:M52" si="32">B52+C23</f>
        <v>231.57870000000011</v>
      </c>
      <c r="D52" s="68">
        <f t="shared" si="32"/>
        <v>231.91870000000011</v>
      </c>
      <c r="E52" s="68">
        <f t="shared" si="32"/>
        <v>232.19870000000012</v>
      </c>
      <c r="F52" s="68">
        <f t="shared" si="32"/>
        <v>232.43870000000013</v>
      </c>
      <c r="G52" s="68">
        <f t="shared" si="32"/>
        <v>232.64870000000013</v>
      </c>
      <c r="H52" s="68">
        <f t="shared" si="32"/>
        <v>232.83870000000013</v>
      </c>
      <c r="I52" s="68">
        <f t="shared" si="32"/>
        <v>232.99870000000013</v>
      </c>
      <c r="J52" s="68">
        <f t="shared" si="32"/>
        <v>233.15870000000012</v>
      </c>
      <c r="K52" s="68">
        <f t="shared" si="32"/>
        <v>233.31870000000012</v>
      </c>
      <c r="L52" s="68">
        <f t="shared" si="32"/>
        <v>233.46870000000013</v>
      </c>
      <c r="M52" s="69">
        <f t="shared" si="32"/>
        <v>233.62870000000012</v>
      </c>
      <c r="O52" s="64"/>
    </row>
    <row r="53" spans="1:15">
      <c r="A53" s="51">
        <v>2021</v>
      </c>
      <c r="B53" s="68">
        <f t="shared" si="13"/>
        <v>233.77870000000013</v>
      </c>
      <c r="C53" s="68">
        <f t="shared" ref="C53:M53" si="33">B53+C24</f>
        <v>233.90870000000012</v>
      </c>
      <c r="D53" s="68">
        <f t="shared" si="33"/>
        <v>234.10870000000011</v>
      </c>
      <c r="E53" s="68">
        <f t="shared" si="33"/>
        <v>234.31870000000012</v>
      </c>
      <c r="F53" s="68">
        <f t="shared" si="33"/>
        <v>234.58870000000013</v>
      </c>
      <c r="G53" s="68">
        <f t="shared" si="33"/>
        <v>234.89870000000013</v>
      </c>
      <c r="H53" s="68">
        <f t="shared" si="33"/>
        <v>235.25870000000015</v>
      </c>
      <c r="I53" s="68">
        <f t="shared" si="33"/>
        <v>235.68870000000015</v>
      </c>
      <c r="J53" s="68">
        <f t="shared" si="33"/>
        <v>236.12870000000015</v>
      </c>
      <c r="K53" s="68">
        <f t="shared" si="33"/>
        <v>236.61870000000016</v>
      </c>
      <c r="L53" s="68">
        <f t="shared" si="33"/>
        <v>237.20870000000016</v>
      </c>
      <c r="M53" s="69">
        <f t="shared" si="33"/>
        <v>237.97870000000017</v>
      </c>
      <c r="O53" s="64"/>
    </row>
    <row r="54" spans="1:15">
      <c r="A54" s="51">
        <v>2022</v>
      </c>
      <c r="B54" s="68">
        <f t="shared" si="13"/>
        <v>238.70870000000016</v>
      </c>
      <c r="C54" s="68">
        <f t="shared" ref="C54:M54" si="34">B54+C25</f>
        <v>239.46870000000015</v>
      </c>
      <c r="D54" s="68">
        <f t="shared" si="34"/>
        <v>240.39870000000016</v>
      </c>
      <c r="E54" s="68">
        <f t="shared" si="34"/>
        <v>241.22870000000017</v>
      </c>
      <c r="F54" s="68">
        <f t="shared" si="34"/>
        <v>242.25870000000018</v>
      </c>
      <c r="G54" s="68">
        <f t="shared" si="34"/>
        <v>243.27870000000019</v>
      </c>
      <c r="H54" s="68">
        <f t="shared" si="34"/>
        <v>244.30870000000019</v>
      </c>
      <c r="I54" s="68">
        <f t="shared" si="34"/>
        <v>245.47870000000017</v>
      </c>
      <c r="J54" s="68">
        <f t="shared" si="34"/>
        <v>246.54870000000017</v>
      </c>
      <c r="K54" s="68">
        <f t="shared" si="34"/>
        <v>246.54870000000017</v>
      </c>
      <c r="L54" s="68">
        <f t="shared" si="34"/>
        <v>246.54870000000017</v>
      </c>
      <c r="M54" s="69">
        <f t="shared" si="34"/>
        <v>246.54870000000017</v>
      </c>
      <c r="O54" s="64"/>
    </row>
    <row r="55" spans="1:15">
      <c r="A55" s="51">
        <v>2023</v>
      </c>
      <c r="B55" s="68">
        <f t="shared" si="13"/>
        <v>246.54870000000017</v>
      </c>
      <c r="C55" s="68">
        <f t="shared" ref="C55:M55" si="35">B55+C26</f>
        <v>246.54870000000017</v>
      </c>
      <c r="D55" s="68">
        <f t="shared" si="35"/>
        <v>246.54870000000017</v>
      </c>
      <c r="E55" s="68">
        <f t="shared" si="35"/>
        <v>246.54870000000017</v>
      </c>
      <c r="F55" s="68">
        <f t="shared" si="35"/>
        <v>246.54870000000017</v>
      </c>
      <c r="G55" s="68">
        <f t="shared" si="35"/>
        <v>246.54870000000017</v>
      </c>
      <c r="H55" s="68">
        <f t="shared" si="35"/>
        <v>246.54870000000017</v>
      </c>
      <c r="I55" s="68">
        <f t="shared" si="35"/>
        <v>246.54870000000017</v>
      </c>
      <c r="J55" s="68">
        <f t="shared" si="35"/>
        <v>246.54870000000017</v>
      </c>
      <c r="K55" s="68">
        <f t="shared" si="35"/>
        <v>246.54870000000017</v>
      </c>
      <c r="L55" s="68">
        <f t="shared" si="35"/>
        <v>246.54870000000017</v>
      </c>
      <c r="M55" s="69">
        <f t="shared" si="35"/>
        <v>246.54870000000017</v>
      </c>
      <c r="O55" s="64"/>
    </row>
    <row r="56" spans="1:15">
      <c r="A56" s="51">
        <v>2024</v>
      </c>
      <c r="B56" s="68">
        <f t="shared" si="13"/>
        <v>246.54870000000017</v>
      </c>
      <c r="C56" s="68">
        <f t="shared" ref="C56:M56" si="36">B56+C27</f>
        <v>246.54870000000017</v>
      </c>
      <c r="D56" s="68">
        <f t="shared" si="36"/>
        <v>246.54870000000017</v>
      </c>
      <c r="E56" s="68">
        <f t="shared" si="36"/>
        <v>246.54870000000017</v>
      </c>
      <c r="F56" s="68">
        <f t="shared" si="36"/>
        <v>246.54870000000017</v>
      </c>
      <c r="G56" s="68">
        <f t="shared" si="36"/>
        <v>246.54870000000017</v>
      </c>
      <c r="H56" s="68">
        <f t="shared" si="36"/>
        <v>246.54870000000017</v>
      </c>
      <c r="I56" s="68">
        <f t="shared" si="36"/>
        <v>246.54870000000017</v>
      </c>
      <c r="J56" s="68">
        <f t="shared" si="36"/>
        <v>246.54870000000017</v>
      </c>
      <c r="K56" s="68">
        <f t="shared" si="36"/>
        <v>246.54870000000017</v>
      </c>
      <c r="L56" s="68">
        <f t="shared" si="36"/>
        <v>246.54870000000017</v>
      </c>
      <c r="M56" s="69">
        <f t="shared" si="36"/>
        <v>246.54870000000017</v>
      </c>
      <c r="O56" s="64"/>
    </row>
    <row r="57" spans="1:15">
      <c r="A57" s="61">
        <v>2025</v>
      </c>
      <c r="B57" s="70">
        <f t="shared" si="13"/>
        <v>246.54870000000017</v>
      </c>
      <c r="C57" s="70">
        <f t="shared" ref="C57:M57" si="37">B57+C28</f>
        <v>246.54870000000017</v>
      </c>
      <c r="D57" s="70">
        <f t="shared" si="37"/>
        <v>246.54870000000017</v>
      </c>
      <c r="E57" s="70">
        <f t="shared" si="37"/>
        <v>246.54870000000017</v>
      </c>
      <c r="F57" s="70">
        <f t="shared" si="37"/>
        <v>246.54870000000017</v>
      </c>
      <c r="G57" s="70">
        <f t="shared" si="37"/>
        <v>246.54870000000017</v>
      </c>
      <c r="H57" s="70">
        <f t="shared" si="37"/>
        <v>246.54870000000017</v>
      </c>
      <c r="I57" s="70">
        <f t="shared" si="37"/>
        <v>246.54870000000017</v>
      </c>
      <c r="J57" s="70">
        <f t="shared" si="37"/>
        <v>246.54870000000017</v>
      </c>
      <c r="K57" s="70">
        <f t="shared" si="37"/>
        <v>246.54870000000017</v>
      </c>
      <c r="L57" s="70">
        <f t="shared" si="37"/>
        <v>246.54870000000017</v>
      </c>
      <c r="M57" s="71">
        <f t="shared" si="37"/>
        <v>246.54870000000017</v>
      </c>
      <c r="O57" s="64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LibreOffice/6.2.8.2$Windows_X86_64 LibreOffice_project/f82ddfca21ebc1e222a662a32b25c0c9d20169ee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Amorim</dc:creator>
  <cp:lastModifiedBy>Monica</cp:lastModifiedBy>
  <cp:revision>9</cp:revision>
  <dcterms:created xsi:type="dcterms:W3CDTF">2022-03-04T10:01:43Z</dcterms:created>
  <dcterms:modified xsi:type="dcterms:W3CDTF">2022-10-07T21:06:25Z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