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4.wmf" ContentType="image/x-wmf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 de Cálculo de Multas" sheetId="1" state="visible" r:id="rId2"/>
    <sheet name="Selic" sheetId="2" state="visible" r:id="rId3"/>
  </sheets>
  <definedNames>
    <definedName function="false" hidden="false" localSheetId="0" name="_xlnm.Print_Area" vbProcedure="false">'Planilha de Cálculo de Multas'!$A$1:$E$33</definedName>
    <definedName function="false" hidden="false" localSheetId="0" name="_xlnm_Print_Area" vbProcedure="false">'Planilha de Cálculo de Multas'!$A$1:$E$33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<sst xmlns="http://schemas.openxmlformats.org/spreadsheetml/2006/main" count="81" uniqueCount="49">
  <si>
    <t xml:space="preserve">PLANILHA DE CÁLCULO DE MULTA</t>
  </si>
  <si>
    <t xml:space="preserve">ATENÇÃO: INSERIR INFORMAÇÕES NOS CAMPOS DESTACADOS PELA COR CINZA</t>
  </si>
  <si>
    <t xml:space="preserve">Fevereiro de 2024</t>
  </si>
  <si>
    <t xml:space="preserve">Infrator</t>
  </si>
  <si>
    <t xml:space="preserve">Processo</t>
  </si>
  <si>
    <t xml:space="preserve">Motivo</t>
  </si>
  <si>
    <t xml:space="preserve">                                                    1 - RECEITA BRUTA</t>
  </si>
  <si>
    <t xml:space="preserve">Porte =&gt;</t>
  </si>
  <si>
    <t xml:space="preserve">2 - PORTE DA EMPRESA (PE)</t>
  </si>
  <si>
    <t xml:space="preserve">a</t>
  </si>
  <si>
    <t xml:space="preserve">Micro Empresa</t>
  </si>
  <si>
    <t xml:space="preserve">b</t>
  </si>
  <si>
    <t xml:space="preserve">Pequena Empresa</t>
  </si>
  <si>
    <t xml:space="preserve">c</t>
  </si>
  <si>
    <t xml:space="preserve">Médio Porte </t>
  </si>
  <si>
    <t xml:space="preserve">d</t>
  </si>
  <si>
    <t xml:space="preserve">Grande Porte </t>
  </si>
  <si>
    <t xml:space="preserve">3 - NATUREZA DA INFRAÇÃO</t>
  </si>
  <si>
    <t xml:space="preserve">Grupo I</t>
  </si>
  <si>
    <t xml:space="preserve">Grupo II</t>
  </si>
  <si>
    <t xml:space="preserve">Grupo III</t>
  </si>
  <si>
    <t xml:space="preserve">Grupo IV</t>
  </si>
  <si>
    <t xml:space="preserve">4 - VANTAGEM</t>
  </si>
  <si>
    <t xml:space="preserve">Vantagem não apurada ou não auferida</t>
  </si>
  <si>
    <t xml:space="preserve">Vantagem apurada</t>
  </si>
  <si>
    <r>
      <rPr>
        <b val="true"/>
        <sz val="10"/>
        <rFont val="Arial"/>
        <family val="2"/>
        <charset val="1"/>
      </rPr>
      <t xml:space="preserve">Multa Base</t>
    </r>
    <r>
      <rPr>
        <sz val="10"/>
        <rFont val="Arial"/>
        <family val="2"/>
        <charset val="1"/>
      </rPr>
      <t xml:space="preserve"> = PE + (REC BRUTA / 12 x 0,01) x (NAT) x (VAN)</t>
    </r>
  </si>
  <si>
    <r>
      <rPr>
        <b val="true"/>
        <sz val="10"/>
        <rFont val="Arial"/>
        <family val="2"/>
        <charset val="1"/>
      </rPr>
      <t xml:space="preserve">Multa Mínima</t>
    </r>
    <r>
      <rPr>
        <sz val="10"/>
        <rFont val="Arial"/>
        <family val="2"/>
        <charset val="1"/>
      </rPr>
      <t xml:space="preserve"> = Multa base reduzida em 50%</t>
    </r>
  </si>
  <si>
    <r>
      <rPr>
        <b val="true"/>
        <sz val="10"/>
        <rFont val="Arial"/>
        <family val="2"/>
        <charset val="1"/>
      </rPr>
      <t xml:space="preserve">Multa Máxima</t>
    </r>
    <r>
      <rPr>
        <sz val="10"/>
        <rFont val="Arial"/>
        <family val="2"/>
        <charset val="1"/>
      </rPr>
      <t xml:space="preserve"> = Multa base aumentada em 50%</t>
    </r>
  </si>
  <si>
    <t xml:space="preserve">Valor da UFIR em 31/10/2000</t>
  </si>
  <si>
    <t xml:space="preserve">Taxa de juros SELIC acumulada de 01/11/2000 a 31/01/2024</t>
  </si>
  <si>
    <t xml:space="preserve">Valor da UFIR com juros até 31/01/2024</t>
  </si>
  <si>
    <t xml:space="preserve">Multa mínima correspondente a 200 UFIRs</t>
  </si>
  <si>
    <t xml:space="preserve">Multa máxima correspondente a 3.000.000 UFIRs</t>
  </si>
  <si>
    <t xml:space="preserve">SELIC - MENSAL</t>
  </si>
  <si>
    <r>
      <rPr>
        <b val="true"/>
        <sz val="9"/>
        <rFont val="Arial"/>
        <family val="2"/>
        <charset val="1"/>
      </rPr>
      <t xml:space="preserve">SELIC - MENSAL - </t>
    </r>
    <r>
      <rPr>
        <b val="true"/>
        <sz val="9"/>
        <color rgb="FFFF0000"/>
        <rFont val="Arial"/>
        <family val="2"/>
        <charset val="1"/>
      </rPr>
      <t xml:space="preserve">PARA ATUALIZAÇÃO MONETÁRIA - ART. 41 DA RESOLUÇÃO PGJ 14, DE 02/08/2019</t>
    </r>
  </si>
  <si>
    <t xml:space="preserve">Mês/    Ano</t>
  </si>
  <si>
    <t xml:space="preserve">jan</t>
  </si>
  <si>
    <t xml:space="preserve">fev</t>
  </si>
  <si>
    <t xml:space="preserve">mar</t>
  </si>
  <si>
    <t xml:space="preserve">abr</t>
  </si>
  <si>
    <t xml:space="preserve">mai</t>
  </si>
  <si>
    <t xml:space="preserve">jun</t>
  </si>
  <si>
    <t xml:space="preserve">jul</t>
  </si>
  <si>
    <t xml:space="preserve">ago</t>
  </si>
  <si>
    <t xml:space="preserve">set</t>
  </si>
  <si>
    <t xml:space="preserve">out</t>
  </si>
  <si>
    <t xml:space="preserve">nov</t>
  </si>
  <si>
    <t xml:space="preserve">dez</t>
  </si>
  <si>
    <r>
      <rPr>
        <b val="true"/>
        <sz val="9"/>
        <rFont val="Arial"/>
        <family val="2"/>
        <charset val="1"/>
      </rPr>
      <t xml:space="preserve">SELIC - ACUMULADA - </t>
    </r>
    <r>
      <rPr>
        <b val="true"/>
        <sz val="9"/>
        <color rgb="FFFF0000"/>
        <rFont val="Arial"/>
        <family val="2"/>
        <charset val="1"/>
      </rPr>
      <t xml:space="preserve">PARA ATUALIZAÇÃO DAS MULTAS MÍNIMA E MÁXIMA</t>
    </r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</si>
</sst>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#,##0.00\ ;&quot; (&quot;#,##0.00\);&quot; -&quot;#\ ;@\ "/>
    <numFmt numFmtId="166" formatCode="@"/>
    <numFmt numFmtId="167" formatCode="MM/YY"/>
    <numFmt numFmtId="168" formatCode="&quot;R$ &quot;#,##0.00"/>
    <numFmt numFmtId="169" formatCode="General"/>
    <numFmt numFmtId="170" formatCode="0.00%"/>
    <numFmt numFmtId="171" formatCode="0%"/>
    <numFmt numFmtId="172" formatCode="#,##0.0000\ ;&quot; (&quot;#,##0.0000\);&quot; -&quot;#\ ;@\ "/>
    <numFmt numFmtId="173" formatCode="0.00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  <charset val="1"/>
    </font>
    <font>
      <b val="true"/>
      <sz val="11"/>
      <color rgb="FF000080"/>
      <name val="Arial"/>
      <family val="2"/>
      <charset val="1"/>
    </font>
    <font>
      <b val="true"/>
      <sz val="12"/>
      <color rgb="FF000080"/>
      <name val="Arial"/>
      <family val="2"/>
      <charset val="1"/>
    </font>
    <font>
      <sz val="9"/>
      <name val="Arial"/>
      <family val="2"/>
      <charset val="1"/>
    </font>
    <font>
      <b val="true"/>
      <sz val="9"/>
      <name val="Arial"/>
      <family val="2"/>
      <charset val="1"/>
    </font>
    <font>
      <sz val="9"/>
      <color rgb="FFFF0000"/>
      <name val="Arial"/>
      <family val="2"/>
      <charset val="1"/>
    </font>
    <font>
      <b val="true"/>
      <sz val="14"/>
      <color rgb="FF0000FF"/>
      <name val="Arial"/>
      <family val="2"/>
      <charset val="1"/>
    </font>
    <font>
      <b val="true"/>
      <sz val="10"/>
      <color rgb="FF666666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4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sz val="9"/>
      <color rgb="FFFF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CCCCCC"/>
        <bgColor rgb="FFCCCCFF"/>
      </patternFill>
    </fill>
    <fill>
      <patternFill patternType="solid">
        <fgColor rgb="FF969696"/>
        <bgColor rgb="FF80808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5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15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10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1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2" fillId="2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1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13" fillId="3" borderId="1" xfId="1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0" fillId="0" borderId="1" xfId="2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1" xfId="2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3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15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0" fillId="0" borderId="1" xfId="19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2" fontId="0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3" fillId="0" borderId="1" xfId="19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3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3" fontId="7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3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3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2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3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7" fillId="0" borderId="4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3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3" borderId="1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3" fontId="7" fillId="3" borderId="6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0" borderId="0" xfId="2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4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7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3" fontId="7" fillId="3" borderId="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3" borderId="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3" fontId="7" fillId="3" borderId="9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73" fontId="7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4" borderId="1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7" fillId="0" borderId="1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7" fillId="0" borderId="6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7" fillId="0" borderId="8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7" fillId="0" borderId="9" xfId="20" applyFont="true" applyBorder="true" applyAlignment="true" applyProtection="tru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ormal 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4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100080</xdr:colOff>
      <xdr:row>0</xdr:row>
      <xdr:rowOff>1080</xdr:rowOff>
    </xdr:from>
    <xdr:to>
      <xdr:col>5</xdr:col>
      <xdr:colOff>77760</xdr:colOff>
      <xdr:row>3</xdr:row>
      <xdr:rowOff>243360</xdr:rowOff>
    </xdr:to>
    <xdr:pic>
      <xdr:nvPicPr>
        <xdr:cNvPr id="0" name="Imagem 2" descr=""/>
        <xdr:cNvPicPr/>
      </xdr:nvPicPr>
      <xdr:blipFill>
        <a:blip r:embed="rId1"/>
        <a:stretch/>
      </xdr:blipFill>
      <xdr:spPr>
        <a:xfrm>
          <a:off x="240840" y="1080"/>
          <a:ext cx="5771520" cy="94680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AD33"/>
  <sheetViews>
    <sheetView showFormulas="false" showGridLines="fals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B31" activeCellId="0" sqref="B31"/>
    </sheetView>
  </sheetViews>
  <sheetFormatPr defaultRowHeight="12.75" zeroHeight="false" outlineLevelRow="0" outlineLevelCol="0"/>
  <cols>
    <col collapsed="false" customWidth="true" hidden="false" outlineLevel="0" max="1" min="1" style="1" width="2"/>
    <col collapsed="false" customWidth="false" hidden="false" outlineLevel="0" max="2" min="2" style="2" width="11.57"/>
    <col collapsed="false" customWidth="true" hidden="false" outlineLevel="0" max="3" min="3" style="1" width="37.71"/>
    <col collapsed="false" customWidth="true" hidden="false" outlineLevel="0" max="4" min="4" style="1" width="11.85"/>
    <col collapsed="false" customWidth="true" hidden="false" outlineLevel="0" max="5" min="5" style="1" width="20.98"/>
    <col collapsed="false" customWidth="true" hidden="false" outlineLevel="0" max="6" min="6" style="1" width="10.71"/>
    <col collapsed="false" customWidth="true" hidden="false" outlineLevel="0" max="7" min="7" style="3" width="13.86"/>
    <col collapsed="false" customWidth="true" hidden="false" outlineLevel="0" max="9" min="8" style="1" width="8.86"/>
    <col collapsed="false" customWidth="true" hidden="false" outlineLevel="0" max="10" min="10" style="3" width="15.14"/>
    <col collapsed="false" customWidth="true" hidden="false" outlineLevel="0" max="257" min="11" style="1" width="8.86"/>
    <col collapsed="false" customWidth="true" hidden="false" outlineLevel="0" max="1025" min="258" style="4" width="8.86"/>
  </cols>
  <sheetData>
    <row r="1" s="5" customFormat="true" ht="21" hidden="false" customHeight="true" outlineLevel="0" collapsed="false">
      <c r="B1" s="6"/>
      <c r="C1" s="6"/>
      <c r="D1" s="6"/>
      <c r="E1" s="6"/>
      <c r="F1" s="6"/>
      <c r="G1" s="7"/>
      <c r="H1" s="6"/>
      <c r="I1" s="6"/>
      <c r="J1" s="7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8"/>
      <c r="AC1" s="8"/>
      <c r="AD1" s="8"/>
    </row>
    <row r="2" s="9" customFormat="true" ht="12.75" hidden="false" customHeight="true" outlineLevel="0" collapsed="false">
      <c r="B2" s="10"/>
      <c r="C2" s="10"/>
      <c r="D2" s="10"/>
      <c r="E2" s="10"/>
      <c r="F2" s="10"/>
      <c r="G2" s="3"/>
      <c r="H2" s="10"/>
      <c r="I2" s="10"/>
      <c r="J2" s="3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 s="11" customFormat="true" ht="21.75" hidden="false" customHeight="true" outlineLevel="0" collapsed="false">
      <c r="B3" s="10"/>
      <c r="C3" s="10"/>
      <c r="D3" s="10"/>
      <c r="E3" s="10"/>
      <c r="F3" s="10"/>
      <c r="G3" s="3"/>
      <c r="H3" s="10"/>
      <c r="I3" s="10"/>
      <c r="J3" s="3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="9" customFormat="true" ht="21.6" hidden="false" customHeight="true" outlineLevel="0" collapsed="false">
      <c r="B4" s="12"/>
      <c r="C4" s="10"/>
      <c r="D4" s="10"/>
      <c r="E4" s="10"/>
      <c r="F4" s="10"/>
      <c r="G4" s="3"/>
      <c r="H4" s="10"/>
      <c r="I4" s="10"/>
      <c r="J4" s="3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customFormat="false" ht="24.95" hidden="false" customHeight="true" outlineLevel="0" collapsed="false">
      <c r="B5" s="13" t="s">
        <v>0</v>
      </c>
      <c r="C5" s="13"/>
      <c r="D5" s="13"/>
      <c r="E5" s="13"/>
    </row>
    <row r="6" customFormat="false" ht="20.65" hidden="false" customHeight="true" outlineLevel="0" collapsed="false">
      <c r="B6" s="14" t="s">
        <v>1</v>
      </c>
      <c r="C6" s="14"/>
      <c r="D6" s="14"/>
      <c r="E6" s="14"/>
    </row>
    <row r="7" customFormat="false" ht="19.9" hidden="false" customHeight="true" outlineLevel="0" collapsed="false">
      <c r="B7" s="15" t="s">
        <v>2</v>
      </c>
      <c r="C7" s="15"/>
      <c r="D7" s="15"/>
      <c r="E7" s="15"/>
    </row>
    <row r="8" customFormat="false" ht="16.15" hidden="false" customHeight="true" outlineLevel="0" collapsed="false">
      <c r="B8" s="16" t="s">
        <v>3</v>
      </c>
      <c r="C8" s="17"/>
      <c r="D8" s="17"/>
      <c r="E8" s="17"/>
    </row>
    <row r="9" customFormat="false" ht="16.15" hidden="false" customHeight="true" outlineLevel="0" collapsed="false">
      <c r="B9" s="16" t="s">
        <v>4</v>
      </c>
      <c r="C9" s="17"/>
      <c r="D9" s="17"/>
      <c r="E9" s="17"/>
    </row>
    <row r="10" customFormat="false" ht="15" hidden="false" customHeight="true" outlineLevel="0" collapsed="false">
      <c r="B10" s="16" t="s">
        <v>5</v>
      </c>
      <c r="C10" s="17"/>
      <c r="D10" s="17"/>
      <c r="E10" s="17"/>
    </row>
    <row r="11" customFormat="false" ht="12.75" hidden="false" customHeight="false" outlineLevel="0" collapsed="false">
      <c r="B11" s="18" t="s">
        <v>6</v>
      </c>
      <c r="C11" s="18"/>
      <c r="D11" s="18"/>
      <c r="E11" s="19"/>
    </row>
    <row r="12" customFormat="false" ht="27.75" hidden="false" customHeight="true" outlineLevel="0" collapsed="false">
      <c r="B12" s="20" t="s">
        <v>7</v>
      </c>
      <c r="C12" s="21" t="str">
        <f aca="false">IF(E12=0," ",IF(E12&lt;=30000,"Micro Empresa",IF(E12&lt;=400000,"Pequena Empresa",IF(E12&lt;=2000000,"Médio Porte","Grande Porte"))))</f>
        <v> </v>
      </c>
      <c r="D12" s="20" t="n">
        <v>12</v>
      </c>
      <c r="E12" s="22" t="n">
        <f aca="false">E11/D12</f>
        <v>0</v>
      </c>
    </row>
    <row r="13" customFormat="false" ht="12.75" hidden="false" customHeight="false" outlineLevel="0" collapsed="false">
      <c r="B13" s="16" t="s">
        <v>8</v>
      </c>
      <c r="C13" s="16"/>
      <c r="D13" s="16"/>
      <c r="E13" s="16"/>
    </row>
    <row r="14" customFormat="false" ht="12.75" hidden="false" customHeight="false" outlineLevel="0" collapsed="false">
      <c r="B14" s="20" t="s">
        <v>9</v>
      </c>
      <c r="C14" s="20" t="s">
        <v>10</v>
      </c>
      <c r="D14" s="20" t="n">
        <v>220</v>
      </c>
      <c r="E14" s="22" t="n">
        <f aca="false">IF(C12="Micro Empresa",220,0)</f>
        <v>0</v>
      </c>
    </row>
    <row r="15" customFormat="false" ht="12.75" hidden="false" customHeight="false" outlineLevel="0" collapsed="false">
      <c r="B15" s="20" t="s">
        <v>11</v>
      </c>
      <c r="C15" s="20" t="s">
        <v>12</v>
      </c>
      <c r="D15" s="20" t="n">
        <v>440</v>
      </c>
      <c r="E15" s="22" t="n">
        <f aca="false">IF(C12="Pequena Empresa",440,0)</f>
        <v>0</v>
      </c>
    </row>
    <row r="16" customFormat="false" ht="12.75" hidden="false" customHeight="false" outlineLevel="0" collapsed="false">
      <c r="B16" s="20" t="s">
        <v>13</v>
      </c>
      <c r="C16" s="20" t="s">
        <v>14</v>
      </c>
      <c r="D16" s="20" t="n">
        <v>1000</v>
      </c>
      <c r="E16" s="22" t="n">
        <f aca="false">IF(C12="Médio Porte",1000,0)</f>
        <v>0</v>
      </c>
    </row>
    <row r="17" customFormat="false" ht="27.75" hidden="false" customHeight="true" outlineLevel="0" collapsed="false">
      <c r="B17" s="20" t="s">
        <v>15</v>
      </c>
      <c r="C17" s="20" t="s">
        <v>16</v>
      </c>
      <c r="D17" s="20" t="n">
        <v>5000</v>
      </c>
      <c r="E17" s="22" t="n">
        <f aca="false">IF(C12="Grande Porte",5000,0)</f>
        <v>0</v>
      </c>
    </row>
    <row r="18" customFormat="false" ht="12.75" hidden="false" customHeight="true" outlineLevel="0" collapsed="false">
      <c r="B18" s="16" t="s">
        <v>17</v>
      </c>
      <c r="C18" s="16"/>
      <c r="D18" s="16"/>
      <c r="E18" s="16"/>
    </row>
    <row r="19" customFormat="false" ht="12.75" hidden="false" customHeight="true" outlineLevel="0" collapsed="false">
      <c r="B19" s="20" t="s">
        <v>9</v>
      </c>
      <c r="C19" s="20" t="s">
        <v>18</v>
      </c>
      <c r="D19" s="20" t="n">
        <v>1</v>
      </c>
      <c r="E19" s="23"/>
    </row>
    <row r="20" customFormat="false" ht="12.75" hidden="false" customHeight="true" outlineLevel="0" collapsed="false">
      <c r="B20" s="20" t="s">
        <v>11</v>
      </c>
      <c r="C20" s="20" t="s">
        <v>19</v>
      </c>
      <c r="D20" s="20" t="n">
        <v>2</v>
      </c>
      <c r="E20" s="23"/>
    </row>
    <row r="21" customFormat="false" ht="13.5" hidden="false" customHeight="true" outlineLevel="0" collapsed="false">
      <c r="B21" s="20" t="s">
        <v>13</v>
      </c>
      <c r="C21" s="20" t="s">
        <v>20</v>
      </c>
      <c r="D21" s="20" t="n">
        <v>3</v>
      </c>
      <c r="E21" s="23"/>
    </row>
    <row r="22" customFormat="false" ht="27.75" hidden="false" customHeight="true" outlineLevel="0" collapsed="false">
      <c r="B22" s="20" t="s">
        <v>15</v>
      </c>
      <c r="C22" s="20" t="s">
        <v>21</v>
      </c>
      <c r="D22" s="20" t="n">
        <v>4</v>
      </c>
      <c r="E22" s="23"/>
    </row>
    <row r="23" customFormat="false" ht="12.75" hidden="false" customHeight="true" outlineLevel="0" collapsed="false">
      <c r="B23" s="16" t="s">
        <v>22</v>
      </c>
      <c r="C23" s="16"/>
      <c r="D23" s="16"/>
      <c r="E23" s="16"/>
    </row>
    <row r="24" customFormat="false" ht="13.5" hidden="false" customHeight="true" outlineLevel="0" collapsed="false">
      <c r="B24" s="20" t="s">
        <v>9</v>
      </c>
      <c r="C24" s="20" t="s">
        <v>23</v>
      </c>
      <c r="D24" s="20" t="n">
        <v>1</v>
      </c>
      <c r="E24" s="23"/>
    </row>
    <row r="25" customFormat="false" ht="26.25" hidden="false" customHeight="true" outlineLevel="0" collapsed="false">
      <c r="B25" s="20" t="s">
        <v>11</v>
      </c>
      <c r="C25" s="20" t="s">
        <v>24</v>
      </c>
      <c r="D25" s="20" t="n">
        <v>2</v>
      </c>
      <c r="E25" s="23"/>
    </row>
    <row r="26" customFormat="false" ht="25.5" hidden="false" customHeight="true" outlineLevel="0" collapsed="false">
      <c r="B26" s="24" t="s">
        <v>25</v>
      </c>
      <c r="C26" s="24"/>
      <c r="D26" s="24"/>
      <c r="E26" s="25" t="n">
        <f aca="false">(E14+E15+E16+E17)+(E12*0.01)*E19*E24</f>
        <v>0</v>
      </c>
    </row>
    <row r="27" customFormat="false" ht="24.75" hidden="false" customHeight="true" outlineLevel="0" collapsed="false">
      <c r="B27" s="24" t="s">
        <v>26</v>
      </c>
      <c r="C27" s="24"/>
      <c r="D27" s="24"/>
      <c r="E27" s="25" t="n">
        <f aca="false">E26-(E26*0.5)</f>
        <v>0</v>
      </c>
    </row>
    <row r="28" customFormat="false" ht="27.75" hidden="false" customHeight="true" outlineLevel="0" collapsed="false">
      <c r="B28" s="24" t="s">
        <v>27</v>
      </c>
      <c r="C28" s="24"/>
      <c r="D28" s="24"/>
      <c r="E28" s="25" t="n">
        <f aca="false">E26*1.5</f>
        <v>0</v>
      </c>
    </row>
    <row r="29" customFormat="false" ht="27.75" hidden="false" customHeight="true" outlineLevel="0" collapsed="false">
      <c r="B29" s="26" t="s">
        <v>28</v>
      </c>
      <c r="C29" s="26"/>
      <c r="D29" s="26"/>
      <c r="E29" s="21" t="n">
        <v>1.0641</v>
      </c>
    </row>
    <row r="30" customFormat="false" ht="27.75" hidden="false" customHeight="true" outlineLevel="0" collapsed="false">
      <c r="B30" s="26" t="s">
        <v>29</v>
      </c>
      <c r="C30" s="26"/>
      <c r="D30" s="26"/>
      <c r="E30" s="27" t="n">
        <f aca="false">Selic!M57/100</f>
        <v>2.629887</v>
      </c>
    </row>
    <row r="31" customFormat="false" ht="27" hidden="false" customHeight="true" outlineLevel="0" collapsed="false">
      <c r="B31" s="28" t="s">
        <v>30</v>
      </c>
      <c r="C31" s="28"/>
      <c r="D31" s="28"/>
      <c r="E31" s="29" t="n">
        <f aca="false">E29*E30+E29</f>
        <v>3.8625627567</v>
      </c>
    </row>
    <row r="32" customFormat="false" ht="27" hidden="false" customHeight="true" outlineLevel="0" collapsed="false">
      <c r="B32" s="30" t="s">
        <v>31</v>
      </c>
      <c r="C32" s="30"/>
      <c r="D32" s="30"/>
      <c r="E32" s="31" t="n">
        <f aca="false">E31*200</f>
        <v>772.51255134</v>
      </c>
    </row>
    <row r="33" customFormat="false" ht="12.75" hidden="false" customHeight="false" outlineLevel="0" collapsed="false">
      <c r="B33" s="30" t="s">
        <v>32</v>
      </c>
      <c r="C33" s="30"/>
      <c r="D33" s="30"/>
      <c r="E33" s="31" t="n">
        <f aca="false">E31*3000000</f>
        <v>11587688.2701</v>
      </c>
    </row>
  </sheetData>
  <mergeCells count="20">
    <mergeCell ref="B5:E5"/>
    <mergeCell ref="B6:E6"/>
    <mergeCell ref="B7:E7"/>
    <mergeCell ref="C8:E8"/>
    <mergeCell ref="C9:E9"/>
    <mergeCell ref="C10:E10"/>
    <mergeCell ref="B11:D11"/>
    <mergeCell ref="B13:E13"/>
    <mergeCell ref="B18:E18"/>
    <mergeCell ref="E19:E22"/>
    <mergeCell ref="B23:E23"/>
    <mergeCell ref="E24:E25"/>
    <mergeCell ref="B26:D26"/>
    <mergeCell ref="B27:D27"/>
    <mergeCell ref="B28:D28"/>
    <mergeCell ref="B29:D29"/>
    <mergeCell ref="B30:D30"/>
    <mergeCell ref="B31:D31"/>
    <mergeCell ref="B32:D32"/>
    <mergeCell ref="B33:D33"/>
  </mergeCells>
  <printOptions headings="false" gridLines="false" gridLinesSet="true" horizontalCentered="true" verticalCentered="false"/>
  <pageMargins left="0.747916666666667" right="0.629861111111111" top="0.984027777777778" bottom="0.865972222222222" header="0.511805555555555" footer="0.511805555555555"/>
  <pageSetup paperSize="9" scale="98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A57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B27" activeCellId="0" sqref="B27"/>
    </sheetView>
  </sheetViews>
  <sheetFormatPr defaultRowHeight="12.75" zeroHeight="false" outlineLevelRow="0" outlineLevelCol="0"/>
  <cols>
    <col collapsed="false" customWidth="true" hidden="false" outlineLevel="0" max="1" min="1" style="32" width="5.57"/>
    <col collapsed="false" customWidth="true" hidden="false" outlineLevel="0" max="13" min="2" style="33" width="6.85"/>
    <col collapsed="false" customWidth="true" hidden="false" outlineLevel="0" max="14" min="14" style="9" width="3.3"/>
    <col collapsed="false" customWidth="true" hidden="false" outlineLevel="0" max="15" min="15" style="32" width="5.14"/>
    <col collapsed="false" customWidth="true" hidden="false" outlineLevel="0" max="27" min="16" style="34" width="7.29"/>
    <col collapsed="false" customWidth="true" hidden="false" outlineLevel="0" max="257" min="28" style="9" width="8.71"/>
    <col collapsed="false" customWidth="true" hidden="false" outlineLevel="0" max="1025" min="258" style="4" width="8.71"/>
  </cols>
  <sheetData>
    <row r="1" customFormat="false" ht="12.75" hidden="false" customHeight="false" outlineLevel="0" collapsed="false">
      <c r="A1" s="35" t="s">
        <v>33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O1" s="35" t="s">
        <v>34</v>
      </c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</row>
    <row r="2" s="39" customFormat="true" ht="24" hidden="false" customHeight="false" outlineLevel="0" collapsed="false">
      <c r="A2" s="36" t="s">
        <v>35</v>
      </c>
      <c r="B2" s="37" t="s">
        <v>36</v>
      </c>
      <c r="C2" s="37" t="s">
        <v>37</v>
      </c>
      <c r="D2" s="37" t="s">
        <v>38</v>
      </c>
      <c r="E2" s="37" t="s">
        <v>39</v>
      </c>
      <c r="F2" s="37" t="s">
        <v>40</v>
      </c>
      <c r="G2" s="37" t="s">
        <v>41</v>
      </c>
      <c r="H2" s="37" t="s">
        <v>42</v>
      </c>
      <c r="I2" s="37" t="s">
        <v>43</v>
      </c>
      <c r="J2" s="37" t="s">
        <v>44</v>
      </c>
      <c r="K2" s="37" t="s">
        <v>45</v>
      </c>
      <c r="L2" s="37" t="s">
        <v>46</v>
      </c>
      <c r="M2" s="38" t="s">
        <v>47</v>
      </c>
      <c r="O2" s="40" t="s">
        <v>35</v>
      </c>
      <c r="P2" s="41" t="s">
        <v>36</v>
      </c>
      <c r="Q2" s="41" t="s">
        <v>37</v>
      </c>
      <c r="R2" s="41" t="s">
        <v>38</v>
      </c>
      <c r="S2" s="41" t="s">
        <v>39</v>
      </c>
      <c r="T2" s="41" t="s">
        <v>40</v>
      </c>
      <c r="U2" s="41" t="s">
        <v>41</v>
      </c>
      <c r="V2" s="41" t="s">
        <v>42</v>
      </c>
      <c r="W2" s="41" t="s">
        <v>43</v>
      </c>
      <c r="X2" s="41" t="s">
        <v>44</v>
      </c>
      <c r="Y2" s="41" t="s">
        <v>45</v>
      </c>
      <c r="Z2" s="41" t="s">
        <v>46</v>
      </c>
      <c r="AA2" s="42" t="s">
        <v>47</v>
      </c>
    </row>
    <row r="3" customFormat="false" ht="12.75" hidden="false" customHeight="false" outlineLevel="0" collapsed="false">
      <c r="A3" s="43" t="n">
        <v>2000</v>
      </c>
      <c r="B3" s="44" t="n">
        <v>1.46</v>
      </c>
      <c r="C3" s="44" t="n">
        <v>1.45</v>
      </c>
      <c r="D3" s="44" t="n">
        <v>1.45</v>
      </c>
      <c r="E3" s="44" t="n">
        <v>1.3</v>
      </c>
      <c r="F3" s="44" t="n">
        <v>1.49</v>
      </c>
      <c r="G3" s="44" t="n">
        <v>1.39</v>
      </c>
      <c r="H3" s="44" t="n">
        <v>1.31</v>
      </c>
      <c r="I3" s="44" t="n">
        <v>1.41</v>
      </c>
      <c r="J3" s="44" t="n">
        <v>1.22</v>
      </c>
      <c r="K3" s="44" t="n">
        <v>1.29</v>
      </c>
      <c r="L3" s="44" t="n">
        <v>1.22</v>
      </c>
      <c r="M3" s="45" t="n">
        <v>1.2</v>
      </c>
      <c r="N3" s="46"/>
      <c r="O3" s="47" t="n">
        <v>2000</v>
      </c>
      <c r="P3" s="48" t="n">
        <v>0</v>
      </c>
      <c r="Q3" s="48" t="n">
        <v>0</v>
      </c>
      <c r="R3" s="48" t="n">
        <v>0</v>
      </c>
      <c r="S3" s="48" t="n">
        <v>0</v>
      </c>
      <c r="T3" s="48" t="n">
        <v>0</v>
      </c>
      <c r="U3" s="48" t="n">
        <v>0</v>
      </c>
      <c r="V3" s="48" t="n">
        <v>0</v>
      </c>
      <c r="W3" s="48" t="n">
        <v>0</v>
      </c>
      <c r="X3" s="48" t="n">
        <v>0</v>
      </c>
      <c r="Y3" s="48" t="n">
        <v>0</v>
      </c>
      <c r="Z3" s="49" t="n">
        <f aca="false">AA3+L3</f>
        <v>262.9887</v>
      </c>
      <c r="AA3" s="50" t="n">
        <f aca="false">P4+M3</f>
        <v>261.7687</v>
      </c>
    </row>
    <row r="4" customFormat="false" ht="12.75" hidden="false" customHeight="false" outlineLevel="0" collapsed="false">
      <c r="A4" s="43" t="n">
        <v>2001</v>
      </c>
      <c r="B4" s="44" t="n">
        <v>1.27</v>
      </c>
      <c r="C4" s="44" t="n">
        <v>1.02</v>
      </c>
      <c r="D4" s="44" t="n">
        <v>1.26</v>
      </c>
      <c r="E4" s="44" t="n">
        <v>1.19</v>
      </c>
      <c r="F4" s="44" t="n">
        <v>1.34</v>
      </c>
      <c r="G4" s="44" t="n">
        <v>1.27</v>
      </c>
      <c r="H4" s="44" t="n">
        <v>1.5</v>
      </c>
      <c r="I4" s="44" t="n">
        <v>1.6</v>
      </c>
      <c r="J4" s="44" t="n">
        <v>1.32</v>
      </c>
      <c r="K4" s="44" t="n">
        <v>1.53</v>
      </c>
      <c r="L4" s="44" t="n">
        <v>1.39</v>
      </c>
      <c r="M4" s="45" t="n">
        <v>1.39</v>
      </c>
      <c r="N4" s="46"/>
      <c r="O4" s="47" t="n">
        <v>2001</v>
      </c>
      <c r="P4" s="49" t="n">
        <f aca="false">Q4+B4</f>
        <v>260.5687</v>
      </c>
      <c r="Q4" s="49" t="n">
        <f aca="false">R4+C4</f>
        <v>259.2987</v>
      </c>
      <c r="R4" s="49" t="n">
        <f aca="false">S4+D4</f>
        <v>258.2787</v>
      </c>
      <c r="S4" s="49" t="n">
        <f aca="false">T4+E4</f>
        <v>257.0187</v>
      </c>
      <c r="T4" s="49" t="n">
        <f aca="false">U4+F4</f>
        <v>255.8287</v>
      </c>
      <c r="U4" s="49" t="n">
        <f aca="false">V4+G4</f>
        <v>254.4887</v>
      </c>
      <c r="V4" s="49" t="n">
        <f aca="false">W4+H4</f>
        <v>253.2187</v>
      </c>
      <c r="W4" s="49" t="n">
        <f aca="false">X4+I4</f>
        <v>251.7187</v>
      </c>
      <c r="X4" s="49" t="n">
        <f aca="false">Y4+J4</f>
        <v>250.1187</v>
      </c>
      <c r="Y4" s="49" t="n">
        <f aca="false">Z4+K4</f>
        <v>248.7987</v>
      </c>
      <c r="Z4" s="49" t="n">
        <f aca="false">AA4+L4</f>
        <v>247.2687</v>
      </c>
      <c r="AA4" s="50" t="n">
        <f aca="false">P5+M4</f>
        <v>245.8787</v>
      </c>
    </row>
    <row r="5" customFormat="false" ht="12.75" hidden="false" customHeight="false" outlineLevel="0" collapsed="false">
      <c r="A5" s="43" t="n">
        <v>2002</v>
      </c>
      <c r="B5" s="44" t="n">
        <v>1.53</v>
      </c>
      <c r="C5" s="44" t="n">
        <v>1.25</v>
      </c>
      <c r="D5" s="44" t="n">
        <v>1.37</v>
      </c>
      <c r="E5" s="44" t="n">
        <v>1.48</v>
      </c>
      <c r="F5" s="44" t="n">
        <v>1.41</v>
      </c>
      <c r="G5" s="44" t="n">
        <v>1.33</v>
      </c>
      <c r="H5" s="44" t="n">
        <v>1.54</v>
      </c>
      <c r="I5" s="44" t="n">
        <v>1.44</v>
      </c>
      <c r="J5" s="44" t="n">
        <v>1.38</v>
      </c>
      <c r="K5" s="44" t="n">
        <v>1.65</v>
      </c>
      <c r="L5" s="44" t="n">
        <v>1.54</v>
      </c>
      <c r="M5" s="45" t="n">
        <v>1.74</v>
      </c>
      <c r="N5" s="46"/>
      <c r="O5" s="47" t="n">
        <v>2002</v>
      </c>
      <c r="P5" s="49" t="n">
        <f aca="false">Q5+B5</f>
        <v>244.4887</v>
      </c>
      <c r="Q5" s="49" t="n">
        <f aca="false">R5+C5</f>
        <v>242.9587</v>
      </c>
      <c r="R5" s="49" t="n">
        <f aca="false">S5+D5</f>
        <v>241.7087</v>
      </c>
      <c r="S5" s="49" t="n">
        <f aca="false">T5+E5</f>
        <v>240.3387</v>
      </c>
      <c r="T5" s="49" t="n">
        <f aca="false">U5+F5</f>
        <v>238.8587</v>
      </c>
      <c r="U5" s="49" t="n">
        <f aca="false">V5+G5</f>
        <v>237.4487</v>
      </c>
      <c r="V5" s="49" t="n">
        <f aca="false">W5+H5</f>
        <v>236.1187</v>
      </c>
      <c r="W5" s="49" t="n">
        <f aca="false">X5+I5</f>
        <v>234.5787</v>
      </c>
      <c r="X5" s="49" t="n">
        <f aca="false">Y5+J5</f>
        <v>233.1387</v>
      </c>
      <c r="Y5" s="49" t="n">
        <f aca="false">Z5+K5</f>
        <v>231.7587</v>
      </c>
      <c r="Z5" s="49" t="n">
        <f aca="false">AA5+L5</f>
        <v>230.1087</v>
      </c>
      <c r="AA5" s="50" t="n">
        <f aca="false">P6+M5</f>
        <v>228.5687</v>
      </c>
    </row>
    <row r="6" customFormat="false" ht="12.75" hidden="false" customHeight="false" outlineLevel="0" collapsed="false">
      <c r="A6" s="43" t="n">
        <v>2003</v>
      </c>
      <c r="B6" s="44" t="n">
        <v>1.97</v>
      </c>
      <c r="C6" s="44" t="n">
        <v>1.83</v>
      </c>
      <c r="D6" s="44" t="n">
        <v>1.78</v>
      </c>
      <c r="E6" s="44" t="n">
        <v>1.87</v>
      </c>
      <c r="F6" s="44" t="n">
        <v>1.97</v>
      </c>
      <c r="G6" s="44" t="n">
        <v>1.86</v>
      </c>
      <c r="H6" s="44" t="n">
        <v>2.08</v>
      </c>
      <c r="I6" s="44" t="n">
        <v>1.77</v>
      </c>
      <c r="J6" s="44" t="n">
        <v>1.68</v>
      </c>
      <c r="K6" s="44" t="n">
        <v>1.64</v>
      </c>
      <c r="L6" s="44" t="n">
        <v>1.34</v>
      </c>
      <c r="M6" s="45" t="n">
        <v>1.37</v>
      </c>
      <c r="O6" s="47" t="n">
        <v>2003</v>
      </c>
      <c r="P6" s="49" t="n">
        <f aca="false">Q6+B6</f>
        <v>226.8287</v>
      </c>
      <c r="Q6" s="49" t="n">
        <f aca="false">R6+C6</f>
        <v>224.8587</v>
      </c>
      <c r="R6" s="49" t="n">
        <f aca="false">S6+D6</f>
        <v>223.0287</v>
      </c>
      <c r="S6" s="49" t="n">
        <f aca="false">T6+E6</f>
        <v>221.2487</v>
      </c>
      <c r="T6" s="49" t="n">
        <f aca="false">U6+F6</f>
        <v>219.3787</v>
      </c>
      <c r="U6" s="49" t="n">
        <f aca="false">V6+G6</f>
        <v>217.4087</v>
      </c>
      <c r="V6" s="49" t="n">
        <f aca="false">W6+H6</f>
        <v>215.5487</v>
      </c>
      <c r="W6" s="49" t="n">
        <f aca="false">X6+I6</f>
        <v>213.4687</v>
      </c>
      <c r="X6" s="49" t="n">
        <f aca="false">Y6+J6</f>
        <v>211.6987</v>
      </c>
      <c r="Y6" s="49" t="n">
        <f aca="false">Z6+K6</f>
        <v>210.0187</v>
      </c>
      <c r="Z6" s="49" t="n">
        <f aca="false">AA6+L6</f>
        <v>208.3787</v>
      </c>
      <c r="AA6" s="50" t="n">
        <f aca="false">P7+M6</f>
        <v>207.0387</v>
      </c>
    </row>
    <row r="7" customFormat="false" ht="12.75" hidden="false" customHeight="false" outlineLevel="0" collapsed="false">
      <c r="A7" s="43" t="n">
        <v>2004</v>
      </c>
      <c r="B7" s="44" t="n">
        <v>1.27</v>
      </c>
      <c r="C7" s="44" t="n">
        <v>1.08</v>
      </c>
      <c r="D7" s="44" t="n">
        <v>1.38</v>
      </c>
      <c r="E7" s="44" t="n">
        <v>1.18</v>
      </c>
      <c r="F7" s="44" t="n">
        <v>1.23</v>
      </c>
      <c r="G7" s="44" t="n">
        <v>1.23</v>
      </c>
      <c r="H7" s="44" t="n">
        <v>1.29</v>
      </c>
      <c r="I7" s="44" t="n">
        <v>1.29</v>
      </c>
      <c r="J7" s="44" t="n">
        <v>1.25</v>
      </c>
      <c r="K7" s="44" t="n">
        <v>1.21</v>
      </c>
      <c r="L7" s="44" t="n">
        <v>1.25</v>
      </c>
      <c r="M7" s="45" t="n">
        <v>1.48</v>
      </c>
      <c r="O7" s="47" t="n">
        <v>2004</v>
      </c>
      <c r="P7" s="49" t="n">
        <f aca="false">Q7+B7</f>
        <v>205.6687</v>
      </c>
      <c r="Q7" s="49" t="n">
        <f aca="false">R7+C7</f>
        <v>204.3987</v>
      </c>
      <c r="R7" s="49" t="n">
        <f aca="false">S7+D7</f>
        <v>203.3187</v>
      </c>
      <c r="S7" s="49" t="n">
        <f aca="false">T7+E7</f>
        <v>201.9387</v>
      </c>
      <c r="T7" s="49" t="n">
        <f aca="false">U7+F7</f>
        <v>200.7587</v>
      </c>
      <c r="U7" s="49" t="n">
        <f aca="false">V7+G7</f>
        <v>199.5287</v>
      </c>
      <c r="V7" s="49" t="n">
        <f aca="false">W7+H7</f>
        <v>198.2987</v>
      </c>
      <c r="W7" s="49" t="n">
        <f aca="false">X7+I7</f>
        <v>197.0087</v>
      </c>
      <c r="X7" s="49" t="n">
        <f aca="false">Y7+J7</f>
        <v>195.7187</v>
      </c>
      <c r="Y7" s="49" t="n">
        <f aca="false">Z7+K7</f>
        <v>194.4687</v>
      </c>
      <c r="Z7" s="49" t="n">
        <f aca="false">AA7+L7</f>
        <v>193.2587</v>
      </c>
      <c r="AA7" s="50" t="n">
        <f aca="false">P8+M7</f>
        <v>192.0087</v>
      </c>
    </row>
    <row r="8" customFormat="false" ht="12.75" hidden="false" customHeight="false" outlineLevel="0" collapsed="false">
      <c r="A8" s="43" t="n">
        <v>2005</v>
      </c>
      <c r="B8" s="44" t="n">
        <v>1.38</v>
      </c>
      <c r="C8" s="44" t="n">
        <v>1.22</v>
      </c>
      <c r="D8" s="44" t="n">
        <v>1.53</v>
      </c>
      <c r="E8" s="44" t="n">
        <v>1.41</v>
      </c>
      <c r="F8" s="44" t="n">
        <v>1.5</v>
      </c>
      <c r="G8" s="44" t="n">
        <v>1.59</v>
      </c>
      <c r="H8" s="44" t="n">
        <v>1.51</v>
      </c>
      <c r="I8" s="44" t="n">
        <v>1.66</v>
      </c>
      <c r="J8" s="44" t="n">
        <v>1.5</v>
      </c>
      <c r="K8" s="44" t="n">
        <v>1.41</v>
      </c>
      <c r="L8" s="44" t="n">
        <v>1.38</v>
      </c>
      <c r="M8" s="45" t="n">
        <v>1.47</v>
      </c>
      <c r="O8" s="47" t="n">
        <v>2005</v>
      </c>
      <c r="P8" s="49" t="n">
        <f aca="false">Q8+B8</f>
        <v>190.5287</v>
      </c>
      <c r="Q8" s="49" t="n">
        <f aca="false">R8+C8</f>
        <v>189.1487</v>
      </c>
      <c r="R8" s="49" t="n">
        <f aca="false">S8+D8</f>
        <v>187.9287</v>
      </c>
      <c r="S8" s="49" t="n">
        <f aca="false">T8+E8</f>
        <v>186.3987</v>
      </c>
      <c r="T8" s="49" t="n">
        <f aca="false">U8+F8</f>
        <v>184.9887</v>
      </c>
      <c r="U8" s="49" t="n">
        <f aca="false">V8+G8</f>
        <v>183.4887</v>
      </c>
      <c r="V8" s="49" t="n">
        <f aca="false">W8+H8</f>
        <v>181.8987</v>
      </c>
      <c r="W8" s="49" t="n">
        <f aca="false">X8+I8</f>
        <v>180.3887</v>
      </c>
      <c r="X8" s="49" t="n">
        <f aca="false">Y8+J8</f>
        <v>178.7287</v>
      </c>
      <c r="Y8" s="49" t="n">
        <f aca="false">Z8+K8</f>
        <v>177.2287</v>
      </c>
      <c r="Z8" s="49" t="n">
        <f aca="false">AA8+L8</f>
        <v>175.8187</v>
      </c>
      <c r="AA8" s="50" t="n">
        <f aca="false">P9+M8</f>
        <v>174.4387</v>
      </c>
    </row>
    <row r="9" customFormat="false" ht="12.75" hidden="false" customHeight="false" outlineLevel="0" collapsed="false">
      <c r="A9" s="43" t="n">
        <v>2006</v>
      </c>
      <c r="B9" s="44" t="n">
        <v>1.43</v>
      </c>
      <c r="C9" s="44" t="n">
        <v>1.15</v>
      </c>
      <c r="D9" s="44" t="n">
        <v>1.42</v>
      </c>
      <c r="E9" s="44" t="n">
        <v>1.08</v>
      </c>
      <c r="F9" s="44" t="n">
        <v>1.28</v>
      </c>
      <c r="G9" s="44" t="n">
        <v>1.18</v>
      </c>
      <c r="H9" s="44" t="n">
        <v>1.17</v>
      </c>
      <c r="I9" s="44" t="n">
        <v>1.26</v>
      </c>
      <c r="J9" s="44" t="n">
        <v>1.06</v>
      </c>
      <c r="K9" s="44" t="n">
        <v>1.09</v>
      </c>
      <c r="L9" s="44" t="n">
        <v>1.02</v>
      </c>
      <c r="M9" s="45" t="n">
        <v>0.99</v>
      </c>
      <c r="O9" s="47" t="n">
        <v>2006</v>
      </c>
      <c r="P9" s="49" t="n">
        <f aca="false">Q9+B9</f>
        <v>172.9687</v>
      </c>
      <c r="Q9" s="49" t="n">
        <f aca="false">R9+C9</f>
        <v>171.5387</v>
      </c>
      <c r="R9" s="49" t="n">
        <f aca="false">S9+D9</f>
        <v>170.3887</v>
      </c>
      <c r="S9" s="49" t="n">
        <f aca="false">T9+E9</f>
        <v>168.9687</v>
      </c>
      <c r="T9" s="49" t="n">
        <f aca="false">U9+F9</f>
        <v>167.8887</v>
      </c>
      <c r="U9" s="49" t="n">
        <f aca="false">V9+G9</f>
        <v>166.6087</v>
      </c>
      <c r="V9" s="49" t="n">
        <f aca="false">W9+H9</f>
        <v>165.4287</v>
      </c>
      <c r="W9" s="49" t="n">
        <f aca="false">X9+I9</f>
        <v>164.2587</v>
      </c>
      <c r="X9" s="49" t="n">
        <f aca="false">Y9+J9</f>
        <v>162.9987</v>
      </c>
      <c r="Y9" s="49" t="n">
        <f aca="false">Z9+K9</f>
        <v>161.9387</v>
      </c>
      <c r="Z9" s="49" t="n">
        <f aca="false">AA9+L9</f>
        <v>160.8487</v>
      </c>
      <c r="AA9" s="50" t="n">
        <f aca="false">P10+M9</f>
        <v>159.8287</v>
      </c>
    </row>
    <row r="10" customFormat="false" ht="12.75" hidden="false" customHeight="false" outlineLevel="0" collapsed="false">
      <c r="A10" s="43" t="n">
        <v>2007</v>
      </c>
      <c r="B10" s="44" t="n">
        <v>1.08</v>
      </c>
      <c r="C10" s="44" t="n">
        <v>0.87</v>
      </c>
      <c r="D10" s="44" t="n">
        <v>1.05</v>
      </c>
      <c r="E10" s="44" t="n">
        <v>0.94</v>
      </c>
      <c r="F10" s="44" t="n">
        <v>1.03</v>
      </c>
      <c r="G10" s="44" t="n">
        <v>0.91</v>
      </c>
      <c r="H10" s="44" t="n">
        <v>0.97</v>
      </c>
      <c r="I10" s="44" t="n">
        <v>0.99</v>
      </c>
      <c r="J10" s="44" t="n">
        <v>0.8</v>
      </c>
      <c r="K10" s="44" t="n">
        <v>0.93</v>
      </c>
      <c r="L10" s="44" t="n">
        <v>0.84</v>
      </c>
      <c r="M10" s="45" t="n">
        <v>0.84</v>
      </c>
      <c r="O10" s="47" t="n">
        <v>2007</v>
      </c>
      <c r="P10" s="49" t="n">
        <f aca="false">Q10+B10</f>
        <v>158.8387</v>
      </c>
      <c r="Q10" s="49" t="n">
        <f aca="false">R10+C10</f>
        <v>157.7587</v>
      </c>
      <c r="R10" s="49" t="n">
        <f aca="false">S10+D10</f>
        <v>156.8887</v>
      </c>
      <c r="S10" s="49" t="n">
        <f aca="false">T10+E10</f>
        <v>155.8387</v>
      </c>
      <c r="T10" s="49" t="n">
        <f aca="false">U10+F10</f>
        <v>154.8987</v>
      </c>
      <c r="U10" s="49" t="n">
        <f aca="false">V10+G10</f>
        <v>153.8687</v>
      </c>
      <c r="V10" s="49" t="n">
        <f aca="false">W10+H10</f>
        <v>152.9587</v>
      </c>
      <c r="W10" s="49" t="n">
        <f aca="false">X10+I10</f>
        <v>151.9887</v>
      </c>
      <c r="X10" s="49" t="n">
        <f aca="false">Y10+J10</f>
        <v>150.9987</v>
      </c>
      <c r="Y10" s="49" t="n">
        <f aca="false">Z10+K10</f>
        <v>150.1987</v>
      </c>
      <c r="Z10" s="49" t="n">
        <f aca="false">AA10+L10</f>
        <v>149.2687</v>
      </c>
      <c r="AA10" s="50" t="n">
        <f aca="false">P11+M10</f>
        <v>148.4287</v>
      </c>
    </row>
    <row r="11" customFormat="false" ht="12.75" hidden="false" customHeight="false" outlineLevel="0" collapsed="false">
      <c r="A11" s="43" t="n">
        <v>2008</v>
      </c>
      <c r="B11" s="44" t="n">
        <v>0.93</v>
      </c>
      <c r="C11" s="44" t="n">
        <v>0.8</v>
      </c>
      <c r="D11" s="44" t="n">
        <v>0.84</v>
      </c>
      <c r="E11" s="44" t="n">
        <v>0.9</v>
      </c>
      <c r="F11" s="44" t="n">
        <v>0.88</v>
      </c>
      <c r="G11" s="44" t="n">
        <v>0.9555</v>
      </c>
      <c r="H11" s="44" t="n">
        <v>1.0696</v>
      </c>
      <c r="I11" s="44" t="n">
        <v>1.0176</v>
      </c>
      <c r="J11" s="44" t="n">
        <v>1.103</v>
      </c>
      <c r="K11" s="44" t="n">
        <v>1.1758</v>
      </c>
      <c r="L11" s="44" t="n">
        <v>1.019</v>
      </c>
      <c r="M11" s="45" t="n">
        <v>1.12</v>
      </c>
      <c r="O11" s="47" t="n">
        <v>2008</v>
      </c>
      <c r="P11" s="49" t="n">
        <f aca="false">Q11+B11</f>
        <v>147.5887</v>
      </c>
      <c r="Q11" s="49" t="n">
        <f aca="false">R11+C11</f>
        <v>146.6587</v>
      </c>
      <c r="R11" s="49" t="n">
        <f aca="false">S11+D11</f>
        <v>145.8587</v>
      </c>
      <c r="S11" s="49" t="n">
        <f aca="false">T11+E11</f>
        <v>145.0187</v>
      </c>
      <c r="T11" s="49" t="n">
        <f aca="false">U11+F11</f>
        <v>144.1187</v>
      </c>
      <c r="U11" s="49" t="n">
        <f aca="false">V11+G11</f>
        <v>143.2387</v>
      </c>
      <c r="V11" s="49" t="n">
        <f aca="false">W11+H11</f>
        <v>142.2832</v>
      </c>
      <c r="W11" s="49" t="n">
        <f aca="false">X11+I11</f>
        <v>141.2136</v>
      </c>
      <c r="X11" s="49" t="n">
        <f aca="false">Y11+J11</f>
        <v>140.196</v>
      </c>
      <c r="Y11" s="49" t="n">
        <f aca="false">Z11+K11</f>
        <v>139.093</v>
      </c>
      <c r="Z11" s="49" t="n">
        <f aca="false">AA11+L11</f>
        <v>137.9172</v>
      </c>
      <c r="AA11" s="50" t="n">
        <f aca="false">P12+M11</f>
        <v>136.8982</v>
      </c>
    </row>
    <row r="12" customFormat="false" ht="12.75" hidden="false" customHeight="false" outlineLevel="0" collapsed="false">
      <c r="A12" s="43" t="n">
        <v>2009</v>
      </c>
      <c r="B12" s="44" t="n">
        <v>1.05</v>
      </c>
      <c r="C12" s="44" t="n">
        <v>0.855</v>
      </c>
      <c r="D12" s="44" t="n">
        <v>0.9708</v>
      </c>
      <c r="E12" s="44" t="n">
        <v>0.8395</v>
      </c>
      <c r="F12" s="44" t="n">
        <v>0.7708</v>
      </c>
      <c r="G12" s="44" t="n">
        <v>0.7621</v>
      </c>
      <c r="H12" s="44" t="n">
        <v>0.79</v>
      </c>
      <c r="I12" s="44" t="n">
        <v>0.69</v>
      </c>
      <c r="J12" s="44" t="n">
        <v>0.69</v>
      </c>
      <c r="K12" s="44" t="n">
        <v>0.69</v>
      </c>
      <c r="L12" s="44" t="n">
        <v>0.66</v>
      </c>
      <c r="M12" s="45" t="n">
        <v>0.73</v>
      </c>
      <c r="O12" s="47" t="n">
        <v>2009</v>
      </c>
      <c r="P12" s="49" t="n">
        <f aca="false">Q12+B12</f>
        <v>135.7782</v>
      </c>
      <c r="Q12" s="49" t="n">
        <f aca="false">R12+C12</f>
        <v>134.7282</v>
      </c>
      <c r="R12" s="49" t="n">
        <f aca="false">S12+D12</f>
        <v>133.8732</v>
      </c>
      <c r="S12" s="49" t="n">
        <f aca="false">T12+E12</f>
        <v>132.9024</v>
      </c>
      <c r="T12" s="49" t="n">
        <f aca="false">U12+F12</f>
        <v>132.0629</v>
      </c>
      <c r="U12" s="49" t="n">
        <f aca="false">V12+G12</f>
        <v>131.2921</v>
      </c>
      <c r="V12" s="49" t="n">
        <f aca="false">W12+H12</f>
        <v>130.53</v>
      </c>
      <c r="W12" s="49" t="n">
        <f aca="false">X12+I12</f>
        <v>129.74</v>
      </c>
      <c r="X12" s="49" t="n">
        <f aca="false">Y12+J12</f>
        <v>129.05</v>
      </c>
      <c r="Y12" s="49" t="n">
        <f aca="false">Z12+K12</f>
        <v>128.36</v>
      </c>
      <c r="Z12" s="49" t="n">
        <f aca="false">AA12+L12</f>
        <v>127.67</v>
      </c>
      <c r="AA12" s="50" t="n">
        <f aca="false">P13+M12</f>
        <v>127.01</v>
      </c>
    </row>
    <row r="13" customFormat="false" ht="12.75" hidden="false" customHeight="false" outlineLevel="0" collapsed="false">
      <c r="A13" s="43" t="n">
        <v>2010</v>
      </c>
      <c r="B13" s="44" t="n">
        <v>0.66</v>
      </c>
      <c r="C13" s="44" t="n">
        <v>0.59</v>
      </c>
      <c r="D13" s="44" t="n">
        <v>0.76</v>
      </c>
      <c r="E13" s="44" t="n">
        <v>0.67</v>
      </c>
      <c r="F13" s="44" t="n">
        <v>0.75</v>
      </c>
      <c r="G13" s="44" t="n">
        <v>0.79</v>
      </c>
      <c r="H13" s="44" t="n">
        <v>0.86</v>
      </c>
      <c r="I13" s="44" t="n">
        <v>0.89</v>
      </c>
      <c r="J13" s="44" t="n">
        <v>0.85</v>
      </c>
      <c r="K13" s="44" t="n">
        <v>0.81</v>
      </c>
      <c r="L13" s="44" t="n">
        <v>0.81</v>
      </c>
      <c r="M13" s="45" t="n">
        <v>0.93</v>
      </c>
      <c r="O13" s="47" t="n">
        <v>2010</v>
      </c>
      <c r="P13" s="49" t="n">
        <f aca="false">Q13+B13</f>
        <v>126.28</v>
      </c>
      <c r="Q13" s="49" t="n">
        <f aca="false">R13+C13</f>
        <v>125.62</v>
      </c>
      <c r="R13" s="49" t="n">
        <f aca="false">S13+D13</f>
        <v>125.03</v>
      </c>
      <c r="S13" s="49" t="n">
        <f aca="false">T13+E13</f>
        <v>124.27</v>
      </c>
      <c r="T13" s="49" t="n">
        <f aca="false">U13+F13</f>
        <v>123.6</v>
      </c>
      <c r="U13" s="49" t="n">
        <f aca="false">V13+G13</f>
        <v>122.85</v>
      </c>
      <c r="V13" s="49" t="n">
        <f aca="false">W13+H13</f>
        <v>122.06</v>
      </c>
      <c r="W13" s="49" t="n">
        <f aca="false">X13+I13</f>
        <v>121.2</v>
      </c>
      <c r="X13" s="49" t="n">
        <f aca="false">Y13+J13</f>
        <v>120.31</v>
      </c>
      <c r="Y13" s="49" t="n">
        <f aca="false">Z13+K13</f>
        <v>119.46</v>
      </c>
      <c r="Z13" s="49" t="n">
        <f aca="false">AA13+L13</f>
        <v>118.65</v>
      </c>
      <c r="AA13" s="50" t="n">
        <f aca="false">P14+M13</f>
        <v>117.84</v>
      </c>
    </row>
    <row r="14" customFormat="false" ht="12.75" hidden="false" customHeight="false" outlineLevel="0" collapsed="false">
      <c r="A14" s="43" t="n">
        <v>2011</v>
      </c>
      <c r="B14" s="44" t="n">
        <v>0.86</v>
      </c>
      <c r="C14" s="44" t="n">
        <v>0.84</v>
      </c>
      <c r="D14" s="44" t="n">
        <v>0.92</v>
      </c>
      <c r="E14" s="44" t="n">
        <v>0.84</v>
      </c>
      <c r="F14" s="51" t="n">
        <v>0.99</v>
      </c>
      <c r="G14" s="51" t="n">
        <v>0.96</v>
      </c>
      <c r="H14" s="51" t="n">
        <v>0.97</v>
      </c>
      <c r="I14" s="51" t="n">
        <v>1.07</v>
      </c>
      <c r="J14" s="51" t="n">
        <v>0.94</v>
      </c>
      <c r="K14" s="51" t="n">
        <v>0.88</v>
      </c>
      <c r="L14" s="51" t="n">
        <v>0.86</v>
      </c>
      <c r="M14" s="52" t="n">
        <v>0.91</v>
      </c>
      <c r="O14" s="47" t="n">
        <v>2011</v>
      </c>
      <c r="P14" s="49" t="n">
        <f aca="false">Q14+B14</f>
        <v>116.91</v>
      </c>
      <c r="Q14" s="49" t="n">
        <f aca="false">R14+C14</f>
        <v>116.05</v>
      </c>
      <c r="R14" s="49" t="n">
        <f aca="false">S14+D14</f>
        <v>115.21</v>
      </c>
      <c r="S14" s="49" t="n">
        <f aca="false">T14+E14</f>
        <v>114.29</v>
      </c>
      <c r="T14" s="49" t="n">
        <f aca="false">U14+F14</f>
        <v>113.45</v>
      </c>
      <c r="U14" s="49" t="n">
        <f aca="false">V14+G14</f>
        <v>112.46</v>
      </c>
      <c r="V14" s="49" t="n">
        <f aca="false">W14+H14</f>
        <v>111.5</v>
      </c>
      <c r="W14" s="49" t="n">
        <f aca="false">X14+I14</f>
        <v>110.53</v>
      </c>
      <c r="X14" s="49" t="n">
        <f aca="false">Y14+J14</f>
        <v>109.46</v>
      </c>
      <c r="Y14" s="49" t="n">
        <f aca="false">Z14+K14</f>
        <v>108.52</v>
      </c>
      <c r="Z14" s="49" t="n">
        <f aca="false">AA14+L14</f>
        <v>107.64</v>
      </c>
      <c r="AA14" s="50" t="n">
        <f aca="false">P15+M14</f>
        <v>106.78</v>
      </c>
    </row>
    <row r="15" customFormat="false" ht="12.75" hidden="false" customHeight="false" outlineLevel="0" collapsed="false">
      <c r="A15" s="43" t="n">
        <v>2012</v>
      </c>
      <c r="B15" s="51" t="n">
        <v>0.89</v>
      </c>
      <c r="C15" s="53" t="n">
        <v>0.75</v>
      </c>
      <c r="D15" s="51" t="n">
        <v>0.82</v>
      </c>
      <c r="E15" s="51" t="n">
        <v>0.71</v>
      </c>
      <c r="F15" s="51" t="n">
        <v>0.74</v>
      </c>
      <c r="G15" s="51" t="n">
        <v>0.64</v>
      </c>
      <c r="H15" s="51" t="n">
        <v>0.68</v>
      </c>
      <c r="I15" s="51" t="n">
        <v>0.69</v>
      </c>
      <c r="J15" s="51" t="n">
        <v>0.54</v>
      </c>
      <c r="K15" s="51" t="n">
        <v>0.61</v>
      </c>
      <c r="L15" s="51" t="n">
        <v>0.55</v>
      </c>
      <c r="M15" s="52" t="n">
        <v>0.55</v>
      </c>
      <c r="O15" s="47" t="n">
        <v>2012</v>
      </c>
      <c r="P15" s="49" t="n">
        <f aca="false">Q15+B15</f>
        <v>105.87</v>
      </c>
      <c r="Q15" s="49" t="n">
        <f aca="false">R15+C15</f>
        <v>104.98</v>
      </c>
      <c r="R15" s="49" t="n">
        <f aca="false">S15+D15</f>
        <v>104.23</v>
      </c>
      <c r="S15" s="49" t="n">
        <f aca="false">T15+E15</f>
        <v>103.41</v>
      </c>
      <c r="T15" s="49" t="n">
        <f aca="false">U15+F15</f>
        <v>102.7</v>
      </c>
      <c r="U15" s="49" t="n">
        <f aca="false">V15+G15</f>
        <v>101.96</v>
      </c>
      <c r="V15" s="49" t="n">
        <f aca="false">W15+H15</f>
        <v>101.32</v>
      </c>
      <c r="W15" s="49" t="n">
        <f aca="false">X15+I15</f>
        <v>100.64</v>
      </c>
      <c r="X15" s="49" t="n">
        <f aca="false">Y15+J15</f>
        <v>99.9499999999999</v>
      </c>
      <c r="Y15" s="49" t="n">
        <f aca="false">Z15+K15</f>
        <v>99.4099999999999</v>
      </c>
      <c r="Z15" s="49" t="n">
        <f aca="false">AA15+L15</f>
        <v>98.7999999999999</v>
      </c>
      <c r="AA15" s="50" t="n">
        <f aca="false">P16+M15</f>
        <v>98.2499999999999</v>
      </c>
    </row>
    <row r="16" customFormat="false" ht="12.75" hidden="false" customHeight="false" outlineLevel="0" collapsed="false">
      <c r="A16" s="43" t="n">
        <v>2013</v>
      </c>
      <c r="B16" s="51" t="n">
        <v>0.6</v>
      </c>
      <c r="C16" s="51" t="n">
        <v>0.49</v>
      </c>
      <c r="D16" s="51" t="n">
        <v>0.55</v>
      </c>
      <c r="E16" s="51" t="n">
        <v>0.61</v>
      </c>
      <c r="F16" s="51" t="n">
        <v>0.6</v>
      </c>
      <c r="G16" s="51" t="n">
        <v>0.61</v>
      </c>
      <c r="H16" s="51" t="n">
        <v>0.72</v>
      </c>
      <c r="I16" s="51" t="n">
        <v>0.71</v>
      </c>
      <c r="J16" s="51" t="n">
        <v>0.71</v>
      </c>
      <c r="K16" s="51" t="n">
        <v>0.81</v>
      </c>
      <c r="L16" s="51" t="n">
        <v>0.72</v>
      </c>
      <c r="M16" s="52" t="n">
        <v>0.79</v>
      </c>
      <c r="O16" s="47" t="n">
        <v>2013</v>
      </c>
      <c r="P16" s="49" t="n">
        <f aca="false">Q16+B16</f>
        <v>97.6999999999999</v>
      </c>
      <c r="Q16" s="49" t="n">
        <f aca="false">R16+C16</f>
        <v>97.1</v>
      </c>
      <c r="R16" s="49" t="n">
        <f aca="false">S16+D16</f>
        <v>96.61</v>
      </c>
      <c r="S16" s="49" t="n">
        <f aca="false">T16+E16</f>
        <v>96.06</v>
      </c>
      <c r="T16" s="49" t="n">
        <f aca="false">U16+F16</f>
        <v>95.45</v>
      </c>
      <c r="U16" s="49" t="n">
        <f aca="false">V16+G16</f>
        <v>94.85</v>
      </c>
      <c r="V16" s="49" t="n">
        <f aca="false">W16+H16</f>
        <v>94.24</v>
      </c>
      <c r="W16" s="49" t="n">
        <f aca="false">X16+I16</f>
        <v>93.52</v>
      </c>
      <c r="X16" s="49" t="n">
        <f aca="false">Y16+J16</f>
        <v>92.81</v>
      </c>
      <c r="Y16" s="49" t="n">
        <f aca="false">Z16+K16</f>
        <v>92.1</v>
      </c>
      <c r="Z16" s="49" t="n">
        <f aca="false">AA16+L16</f>
        <v>91.29</v>
      </c>
      <c r="AA16" s="50" t="n">
        <f aca="false">P17+M16</f>
        <v>90.57</v>
      </c>
    </row>
    <row r="17" customFormat="false" ht="12.75" hidden="false" customHeight="false" outlineLevel="0" collapsed="false">
      <c r="A17" s="43" t="n">
        <v>2014</v>
      </c>
      <c r="B17" s="51" t="n">
        <v>0.85</v>
      </c>
      <c r="C17" s="51" t="n">
        <v>0.79</v>
      </c>
      <c r="D17" s="51" t="n">
        <v>0.77</v>
      </c>
      <c r="E17" s="51" t="n">
        <v>0.82</v>
      </c>
      <c r="F17" s="51" t="n">
        <v>0.87</v>
      </c>
      <c r="G17" s="51" t="n">
        <v>0.82</v>
      </c>
      <c r="H17" s="51" t="n">
        <v>0.95</v>
      </c>
      <c r="I17" s="51" t="n">
        <v>0.87</v>
      </c>
      <c r="J17" s="51" t="n">
        <v>0.91</v>
      </c>
      <c r="K17" s="51" t="n">
        <v>0.95</v>
      </c>
      <c r="L17" s="51" t="n">
        <v>0.84</v>
      </c>
      <c r="M17" s="52" t="n">
        <v>0.96</v>
      </c>
      <c r="O17" s="47" t="n">
        <v>2014</v>
      </c>
      <c r="P17" s="49" t="n">
        <f aca="false">Q17+B17</f>
        <v>89.78</v>
      </c>
      <c r="Q17" s="49" t="n">
        <f aca="false">R17+C17</f>
        <v>88.93</v>
      </c>
      <c r="R17" s="49" t="n">
        <f aca="false">S17+D17</f>
        <v>88.14</v>
      </c>
      <c r="S17" s="49" t="n">
        <f aca="false">T17+E17</f>
        <v>87.37</v>
      </c>
      <c r="T17" s="49" t="n">
        <f aca="false">U17+F17</f>
        <v>86.55</v>
      </c>
      <c r="U17" s="49" t="n">
        <f aca="false">V17+G17</f>
        <v>85.68</v>
      </c>
      <c r="V17" s="49" t="n">
        <f aca="false">W17+H17</f>
        <v>84.86</v>
      </c>
      <c r="W17" s="49" t="n">
        <f aca="false">X17+I17</f>
        <v>83.91</v>
      </c>
      <c r="X17" s="49" t="n">
        <f aca="false">Y17+J17</f>
        <v>83.04</v>
      </c>
      <c r="Y17" s="49" t="n">
        <f aca="false">Z17+K17</f>
        <v>82.13</v>
      </c>
      <c r="Z17" s="49" t="n">
        <f aca="false">AA17+L17</f>
        <v>81.18</v>
      </c>
      <c r="AA17" s="50" t="n">
        <f aca="false">P18+M17</f>
        <v>80.34</v>
      </c>
    </row>
    <row r="18" customFormat="false" ht="12.75" hidden="false" customHeight="false" outlineLevel="0" collapsed="false">
      <c r="A18" s="43" t="n">
        <v>2015</v>
      </c>
      <c r="B18" s="51" t="n">
        <v>0.94</v>
      </c>
      <c r="C18" s="51" t="n">
        <v>0.82</v>
      </c>
      <c r="D18" s="51" t="n">
        <v>1.04</v>
      </c>
      <c r="E18" s="51" t="n">
        <v>0.95</v>
      </c>
      <c r="F18" s="51" t="n">
        <v>0.99</v>
      </c>
      <c r="G18" s="51" t="n">
        <v>1.07</v>
      </c>
      <c r="H18" s="51" t="n">
        <v>1.18</v>
      </c>
      <c r="I18" s="51" t="n">
        <v>1.11</v>
      </c>
      <c r="J18" s="51" t="n">
        <v>1.11</v>
      </c>
      <c r="K18" s="51" t="n">
        <v>1.11</v>
      </c>
      <c r="L18" s="51" t="n">
        <v>1.06</v>
      </c>
      <c r="M18" s="52" t="n">
        <v>1.16</v>
      </c>
      <c r="O18" s="47" t="n">
        <v>2015</v>
      </c>
      <c r="P18" s="49" t="n">
        <f aca="false">Q18+B18</f>
        <v>79.38</v>
      </c>
      <c r="Q18" s="49" t="n">
        <f aca="false">R18+C18</f>
        <v>78.44</v>
      </c>
      <c r="R18" s="49" t="n">
        <f aca="false">S18+D18</f>
        <v>77.62</v>
      </c>
      <c r="S18" s="49" t="n">
        <f aca="false">T18+E18</f>
        <v>76.58</v>
      </c>
      <c r="T18" s="49" t="n">
        <f aca="false">U18+F18</f>
        <v>75.63</v>
      </c>
      <c r="U18" s="49" t="n">
        <f aca="false">V18+G18</f>
        <v>74.64</v>
      </c>
      <c r="V18" s="49" t="n">
        <f aca="false">W18+H18</f>
        <v>73.57</v>
      </c>
      <c r="W18" s="49" t="n">
        <f aca="false">X18+I18</f>
        <v>72.39</v>
      </c>
      <c r="X18" s="49" t="n">
        <f aca="false">Y18+J18</f>
        <v>71.28</v>
      </c>
      <c r="Y18" s="49" t="n">
        <f aca="false">Z18+K18</f>
        <v>70.17</v>
      </c>
      <c r="Z18" s="49" t="n">
        <f aca="false">AA18+L18</f>
        <v>69.06</v>
      </c>
      <c r="AA18" s="50" t="n">
        <f aca="false">P19+M18</f>
        <v>68</v>
      </c>
    </row>
    <row r="19" customFormat="false" ht="12.75" hidden="false" customHeight="false" outlineLevel="0" collapsed="false">
      <c r="A19" s="43" t="n">
        <v>2016</v>
      </c>
      <c r="B19" s="51" t="n">
        <v>1.06</v>
      </c>
      <c r="C19" s="51" t="n">
        <v>1</v>
      </c>
      <c r="D19" s="51" t="n">
        <v>1.16</v>
      </c>
      <c r="E19" s="51" t="n">
        <v>1.06</v>
      </c>
      <c r="F19" s="51" t="n">
        <v>1.11</v>
      </c>
      <c r="G19" s="51" t="n">
        <v>1.16</v>
      </c>
      <c r="H19" s="51" t="n">
        <v>1.11</v>
      </c>
      <c r="I19" s="51" t="n">
        <v>1.22</v>
      </c>
      <c r="J19" s="51" t="n">
        <v>1.11</v>
      </c>
      <c r="K19" s="51" t="n">
        <v>1.05</v>
      </c>
      <c r="L19" s="51" t="n">
        <v>1.04</v>
      </c>
      <c r="M19" s="52" t="n">
        <v>1.12</v>
      </c>
      <c r="O19" s="47" t="n">
        <v>2016</v>
      </c>
      <c r="P19" s="49" t="n">
        <f aca="false">Q19+B19</f>
        <v>66.84</v>
      </c>
      <c r="Q19" s="49" t="n">
        <f aca="false">R19+C19</f>
        <v>65.78</v>
      </c>
      <c r="R19" s="49" t="n">
        <f aca="false">S19+D19</f>
        <v>64.78</v>
      </c>
      <c r="S19" s="49" t="n">
        <f aca="false">T19+E19</f>
        <v>63.62</v>
      </c>
      <c r="T19" s="49" t="n">
        <f aca="false">U19+F19</f>
        <v>62.56</v>
      </c>
      <c r="U19" s="49" t="n">
        <f aca="false">V19+G19</f>
        <v>61.45</v>
      </c>
      <c r="V19" s="49" t="n">
        <f aca="false">W19+H19</f>
        <v>60.29</v>
      </c>
      <c r="W19" s="49" t="n">
        <f aca="false">X19+I19</f>
        <v>59.18</v>
      </c>
      <c r="X19" s="49" t="n">
        <f aca="false">Y19+J19</f>
        <v>57.96</v>
      </c>
      <c r="Y19" s="49" t="n">
        <f aca="false">Z19+K19</f>
        <v>56.85</v>
      </c>
      <c r="Z19" s="49" t="n">
        <f aca="false">AA19+L19</f>
        <v>55.8</v>
      </c>
      <c r="AA19" s="50" t="n">
        <f aca="false">P20+M19</f>
        <v>54.76</v>
      </c>
    </row>
    <row r="20" customFormat="false" ht="12.75" hidden="false" customHeight="false" outlineLevel="0" collapsed="false">
      <c r="A20" s="43" t="n">
        <v>2017</v>
      </c>
      <c r="B20" s="51" t="n">
        <v>1.09</v>
      </c>
      <c r="C20" s="51" t="n">
        <v>0.87</v>
      </c>
      <c r="D20" s="51" t="n">
        <v>1.05</v>
      </c>
      <c r="E20" s="51" t="n">
        <v>0.79</v>
      </c>
      <c r="F20" s="51" t="n">
        <v>0.93</v>
      </c>
      <c r="G20" s="51" t="n">
        <v>0.81</v>
      </c>
      <c r="H20" s="51" t="n">
        <v>0.8</v>
      </c>
      <c r="I20" s="51" t="n">
        <v>0.8</v>
      </c>
      <c r="J20" s="51" t="n">
        <v>0.64</v>
      </c>
      <c r="K20" s="51" t="n">
        <v>0.64</v>
      </c>
      <c r="L20" s="51" t="n">
        <v>0.57</v>
      </c>
      <c r="M20" s="52" t="n">
        <v>0.54</v>
      </c>
      <c r="O20" s="47" t="n">
        <v>2017</v>
      </c>
      <c r="P20" s="49" t="n">
        <f aca="false">Q20+B20</f>
        <v>53.64</v>
      </c>
      <c r="Q20" s="49" t="n">
        <f aca="false">R20+C20</f>
        <v>52.55</v>
      </c>
      <c r="R20" s="49" t="n">
        <f aca="false">S20+D20</f>
        <v>51.68</v>
      </c>
      <c r="S20" s="49" t="n">
        <f aca="false">T20+E20</f>
        <v>50.63</v>
      </c>
      <c r="T20" s="49" t="n">
        <f aca="false">U20+F20</f>
        <v>49.84</v>
      </c>
      <c r="U20" s="49" t="n">
        <f aca="false">V20+G20</f>
        <v>48.91</v>
      </c>
      <c r="V20" s="49" t="n">
        <f aca="false">W20+H20</f>
        <v>48.1</v>
      </c>
      <c r="W20" s="49" t="n">
        <f aca="false">X20+I20</f>
        <v>47.3</v>
      </c>
      <c r="X20" s="49" t="n">
        <f aca="false">Y20+J20</f>
        <v>46.5</v>
      </c>
      <c r="Y20" s="49" t="n">
        <f aca="false">Z20+K20</f>
        <v>45.86</v>
      </c>
      <c r="Z20" s="49" t="n">
        <f aca="false">AA20+L20</f>
        <v>45.22</v>
      </c>
      <c r="AA20" s="50" t="n">
        <f aca="false">P21+M20</f>
        <v>44.65</v>
      </c>
    </row>
    <row r="21" customFormat="false" ht="12.75" hidden="false" customHeight="false" outlineLevel="0" collapsed="false">
      <c r="A21" s="43" t="n">
        <v>2018</v>
      </c>
      <c r="B21" s="51" t="n">
        <v>0.58</v>
      </c>
      <c r="C21" s="51" t="n">
        <v>0.47</v>
      </c>
      <c r="D21" s="51" t="n">
        <v>0.53</v>
      </c>
      <c r="E21" s="51" t="n">
        <v>0.52</v>
      </c>
      <c r="F21" s="51" t="n">
        <v>0.52</v>
      </c>
      <c r="G21" s="51" t="n">
        <v>0.52</v>
      </c>
      <c r="H21" s="51" t="n">
        <v>0.54</v>
      </c>
      <c r="I21" s="51" t="n">
        <v>0.57</v>
      </c>
      <c r="J21" s="51" t="n">
        <v>0.47</v>
      </c>
      <c r="K21" s="51" t="n">
        <v>0.54</v>
      </c>
      <c r="L21" s="51" t="n">
        <v>0.49</v>
      </c>
      <c r="M21" s="52" t="n">
        <v>0.49</v>
      </c>
      <c r="O21" s="47" t="n">
        <v>2018</v>
      </c>
      <c r="P21" s="49" t="n">
        <f aca="false">Q21+B21</f>
        <v>44.11</v>
      </c>
      <c r="Q21" s="49" t="n">
        <f aca="false">R21+C21</f>
        <v>43.53</v>
      </c>
      <c r="R21" s="49" t="n">
        <f aca="false">S21+D21</f>
        <v>43.06</v>
      </c>
      <c r="S21" s="49" t="n">
        <f aca="false">T21+E21</f>
        <v>42.53</v>
      </c>
      <c r="T21" s="49" t="n">
        <f aca="false">U21+F21</f>
        <v>42.01</v>
      </c>
      <c r="U21" s="49" t="n">
        <f aca="false">V21+G21</f>
        <v>41.49</v>
      </c>
      <c r="V21" s="49" t="n">
        <f aca="false">W21+H21</f>
        <v>40.97</v>
      </c>
      <c r="W21" s="49" t="n">
        <f aca="false">X21+I21</f>
        <v>40.43</v>
      </c>
      <c r="X21" s="49" t="n">
        <f aca="false">Y21+J21</f>
        <v>39.86</v>
      </c>
      <c r="Y21" s="49" t="n">
        <f aca="false">Z21+K21</f>
        <v>39.39</v>
      </c>
      <c r="Z21" s="49" t="n">
        <f aca="false">AA21+L21</f>
        <v>38.85</v>
      </c>
      <c r="AA21" s="50" t="n">
        <f aca="false">P22+M21</f>
        <v>38.36</v>
      </c>
    </row>
    <row r="22" customFormat="false" ht="12.75" hidden="false" customHeight="false" outlineLevel="0" collapsed="false">
      <c r="A22" s="43" t="n">
        <v>2019</v>
      </c>
      <c r="B22" s="51" t="n">
        <v>0.54</v>
      </c>
      <c r="C22" s="51" t="n">
        <v>0.49</v>
      </c>
      <c r="D22" s="51" t="n">
        <v>0.47</v>
      </c>
      <c r="E22" s="51" t="n">
        <v>0.52</v>
      </c>
      <c r="F22" s="51" t="n">
        <v>0.54</v>
      </c>
      <c r="G22" s="51" t="n">
        <v>0.47</v>
      </c>
      <c r="H22" s="51" t="n">
        <v>0.57</v>
      </c>
      <c r="I22" s="51" t="n">
        <v>0.5</v>
      </c>
      <c r="J22" s="51" t="n">
        <v>0.46</v>
      </c>
      <c r="K22" s="51" t="n">
        <v>0.48</v>
      </c>
      <c r="L22" s="51" t="n">
        <v>0.38</v>
      </c>
      <c r="M22" s="52" t="n">
        <v>0.37</v>
      </c>
      <c r="O22" s="47" t="n">
        <v>2019</v>
      </c>
      <c r="P22" s="49" t="n">
        <f aca="false">Q22+B22</f>
        <v>37.87</v>
      </c>
      <c r="Q22" s="49" t="n">
        <f aca="false">R22+C22</f>
        <v>37.33</v>
      </c>
      <c r="R22" s="49" t="n">
        <f aca="false">S22+D22</f>
        <v>36.84</v>
      </c>
      <c r="S22" s="49" t="n">
        <f aca="false">T22+E22</f>
        <v>36.37</v>
      </c>
      <c r="T22" s="49" t="n">
        <f aca="false">U22+F22</f>
        <v>35.85</v>
      </c>
      <c r="U22" s="49" t="n">
        <f aca="false">V22+G22</f>
        <v>35.31</v>
      </c>
      <c r="V22" s="49" t="n">
        <f aca="false">W22+H22</f>
        <v>34.84</v>
      </c>
      <c r="W22" s="49" t="n">
        <f aca="false">X22+I22</f>
        <v>34.27</v>
      </c>
      <c r="X22" s="49" t="n">
        <f aca="false">Y22+J22</f>
        <v>33.77</v>
      </c>
      <c r="Y22" s="49" t="n">
        <f aca="false">Z22+K22</f>
        <v>33.31</v>
      </c>
      <c r="Z22" s="49" t="n">
        <f aca="false">AA22+L22</f>
        <v>32.83</v>
      </c>
      <c r="AA22" s="50" t="n">
        <f aca="false">P23+M22</f>
        <v>32.45</v>
      </c>
    </row>
    <row r="23" customFormat="false" ht="12.75" hidden="false" customHeight="false" outlineLevel="0" collapsed="false">
      <c r="A23" s="43" t="n">
        <v>2020</v>
      </c>
      <c r="B23" s="51" t="n">
        <v>0.38</v>
      </c>
      <c r="C23" s="51" t="n">
        <v>0.29</v>
      </c>
      <c r="D23" s="51" t="n">
        <v>0.34</v>
      </c>
      <c r="E23" s="51" t="n">
        <v>0.28</v>
      </c>
      <c r="F23" s="51" t="n">
        <v>0.24</v>
      </c>
      <c r="G23" s="51" t="n">
        <v>0.21</v>
      </c>
      <c r="H23" s="51" t="n">
        <v>0.19</v>
      </c>
      <c r="I23" s="51" t="n">
        <v>0.16</v>
      </c>
      <c r="J23" s="51" t="n">
        <v>0.16</v>
      </c>
      <c r="K23" s="51" t="n">
        <v>0.16</v>
      </c>
      <c r="L23" s="51" t="n">
        <v>0.15</v>
      </c>
      <c r="M23" s="52" t="n">
        <v>0.16</v>
      </c>
      <c r="O23" s="47" t="n">
        <v>2020</v>
      </c>
      <c r="P23" s="49" t="n">
        <f aca="false">Q23+B23</f>
        <v>32.08</v>
      </c>
      <c r="Q23" s="49" t="n">
        <f aca="false">R23+C23</f>
        <v>31.7</v>
      </c>
      <c r="R23" s="49" t="n">
        <f aca="false">S23+D23</f>
        <v>31.41</v>
      </c>
      <c r="S23" s="49" t="n">
        <f aca="false">T23+E23</f>
        <v>31.07</v>
      </c>
      <c r="T23" s="49" t="n">
        <f aca="false">U23+F23</f>
        <v>30.79</v>
      </c>
      <c r="U23" s="49" t="n">
        <f aca="false">V23+G23</f>
        <v>30.55</v>
      </c>
      <c r="V23" s="49" t="n">
        <f aca="false">W23+H23</f>
        <v>30.34</v>
      </c>
      <c r="W23" s="49" t="n">
        <f aca="false">X23+I23</f>
        <v>30.15</v>
      </c>
      <c r="X23" s="49" t="n">
        <f aca="false">Y23+J23</f>
        <v>29.99</v>
      </c>
      <c r="Y23" s="49" t="n">
        <f aca="false">Z23+K23</f>
        <v>29.83</v>
      </c>
      <c r="Z23" s="49" t="n">
        <f aca="false">AA23+L23</f>
        <v>29.67</v>
      </c>
      <c r="AA23" s="50" t="n">
        <f aca="false">P24+M23</f>
        <v>29.52</v>
      </c>
    </row>
    <row r="24" customFormat="false" ht="12.75" hidden="false" customHeight="false" outlineLevel="0" collapsed="false">
      <c r="A24" s="43" t="n">
        <v>2021</v>
      </c>
      <c r="B24" s="51" t="n">
        <v>0.15</v>
      </c>
      <c r="C24" s="51" t="n">
        <v>0.13</v>
      </c>
      <c r="D24" s="51" t="n">
        <v>0.2</v>
      </c>
      <c r="E24" s="51" t="n">
        <v>0.21</v>
      </c>
      <c r="F24" s="51" t="n">
        <v>0.27</v>
      </c>
      <c r="G24" s="51" t="n">
        <v>0.31</v>
      </c>
      <c r="H24" s="51" t="n">
        <v>0.36</v>
      </c>
      <c r="I24" s="51" t="n">
        <v>0.43</v>
      </c>
      <c r="J24" s="51" t="n">
        <v>0.44</v>
      </c>
      <c r="K24" s="51" t="n">
        <v>0.49</v>
      </c>
      <c r="L24" s="51" t="n">
        <v>0.59</v>
      </c>
      <c r="M24" s="52" t="n">
        <v>0.77</v>
      </c>
      <c r="O24" s="47" t="n">
        <v>2021</v>
      </c>
      <c r="P24" s="49" t="n">
        <f aca="false">Q24+B24</f>
        <v>29.36</v>
      </c>
      <c r="Q24" s="49" t="n">
        <f aca="false">R24+C24</f>
        <v>29.21</v>
      </c>
      <c r="R24" s="49" t="n">
        <f aca="false">S24+D24</f>
        <v>29.08</v>
      </c>
      <c r="S24" s="49" t="n">
        <f aca="false">T24+E24</f>
        <v>28.88</v>
      </c>
      <c r="T24" s="49" t="n">
        <f aca="false">U24+F24</f>
        <v>28.67</v>
      </c>
      <c r="U24" s="49" t="n">
        <f aca="false">V24+G24</f>
        <v>28.4</v>
      </c>
      <c r="V24" s="49" t="n">
        <f aca="false">W24+H24</f>
        <v>28.09</v>
      </c>
      <c r="W24" s="49" t="n">
        <f aca="false">X24+I24</f>
        <v>27.73</v>
      </c>
      <c r="X24" s="49" t="n">
        <f aca="false">Y24+J24</f>
        <v>27.3</v>
      </c>
      <c r="Y24" s="49" t="n">
        <f aca="false">Z24+K24</f>
        <v>26.86</v>
      </c>
      <c r="Z24" s="49" t="n">
        <f aca="false">AA24+L24</f>
        <v>26.37</v>
      </c>
      <c r="AA24" s="50" t="n">
        <f aca="false">P25+M24</f>
        <v>25.78</v>
      </c>
    </row>
    <row r="25" customFormat="false" ht="12.75" hidden="false" customHeight="false" outlineLevel="0" collapsed="false">
      <c r="A25" s="43" t="n">
        <v>2022</v>
      </c>
      <c r="B25" s="51" t="n">
        <v>0.73</v>
      </c>
      <c r="C25" s="51" t="n">
        <v>0.76</v>
      </c>
      <c r="D25" s="51" t="n">
        <v>0.93</v>
      </c>
      <c r="E25" s="51" t="n">
        <v>0.83</v>
      </c>
      <c r="F25" s="51" t="n">
        <v>1.03</v>
      </c>
      <c r="G25" s="51" t="n">
        <v>1.02</v>
      </c>
      <c r="H25" s="51" t="n">
        <v>1.03</v>
      </c>
      <c r="I25" s="51" t="n">
        <v>1.17</v>
      </c>
      <c r="J25" s="51" t="n">
        <v>1.07</v>
      </c>
      <c r="K25" s="51" t="n">
        <v>1.02</v>
      </c>
      <c r="L25" s="51" t="n">
        <v>1.02</v>
      </c>
      <c r="M25" s="52" t="n">
        <v>1.12</v>
      </c>
      <c r="O25" s="47" t="n">
        <v>2022</v>
      </c>
      <c r="P25" s="49" t="n">
        <f aca="false">Q25+B25</f>
        <v>25.01</v>
      </c>
      <c r="Q25" s="49" t="n">
        <f aca="false">R25+C25</f>
        <v>24.28</v>
      </c>
      <c r="R25" s="49" t="n">
        <f aca="false">S25+D25</f>
        <v>23.52</v>
      </c>
      <c r="S25" s="49" t="n">
        <f aca="false">T25+E25</f>
        <v>22.59</v>
      </c>
      <c r="T25" s="49" t="n">
        <f aca="false">U25+F25</f>
        <v>21.76</v>
      </c>
      <c r="U25" s="49" t="n">
        <f aca="false">V25+G25</f>
        <v>20.73</v>
      </c>
      <c r="V25" s="49" t="n">
        <f aca="false">W25+H25</f>
        <v>19.71</v>
      </c>
      <c r="W25" s="49" t="n">
        <f aca="false">X25+I25</f>
        <v>18.68</v>
      </c>
      <c r="X25" s="49" t="n">
        <f aca="false">Y25+J25</f>
        <v>17.51</v>
      </c>
      <c r="Y25" s="49" t="n">
        <f aca="false">Z25+K25</f>
        <v>16.44</v>
      </c>
      <c r="Z25" s="49" t="n">
        <f aca="false">AA25+L25</f>
        <v>15.42</v>
      </c>
      <c r="AA25" s="50" t="n">
        <f aca="false">P26+M25</f>
        <v>14.4</v>
      </c>
    </row>
    <row r="26" customFormat="false" ht="12.75" hidden="false" customHeight="false" outlineLevel="0" collapsed="false">
      <c r="A26" s="43" t="n">
        <v>2023</v>
      </c>
      <c r="B26" s="51" t="n">
        <v>1.12</v>
      </c>
      <c r="C26" s="51" t="n">
        <v>0.92</v>
      </c>
      <c r="D26" s="51" t="n">
        <v>1.17</v>
      </c>
      <c r="E26" s="51" t="n">
        <v>0.92</v>
      </c>
      <c r="F26" s="51" t="n">
        <v>1.12</v>
      </c>
      <c r="G26" s="51" t="n">
        <v>1.07</v>
      </c>
      <c r="H26" s="51" t="n">
        <v>1.07</v>
      </c>
      <c r="I26" s="51" t="n">
        <v>1.14</v>
      </c>
      <c r="J26" s="51" t="n">
        <v>0.97</v>
      </c>
      <c r="K26" s="51" t="n">
        <v>1</v>
      </c>
      <c r="L26" s="51" t="n">
        <v>0.92</v>
      </c>
      <c r="M26" s="52" t="n">
        <v>0.89</v>
      </c>
      <c r="O26" s="47" t="n">
        <v>2023</v>
      </c>
      <c r="P26" s="49" t="n">
        <f aca="false">Q26+B26</f>
        <v>13.28</v>
      </c>
      <c r="Q26" s="49" t="n">
        <f aca="false">R26+C26</f>
        <v>12.16</v>
      </c>
      <c r="R26" s="49" t="n">
        <f aca="false">S26+D26</f>
        <v>11.24</v>
      </c>
      <c r="S26" s="49" t="n">
        <f aca="false">T26+E26</f>
        <v>10.07</v>
      </c>
      <c r="T26" s="49" t="n">
        <f aca="false">U26+F26</f>
        <v>9.15</v>
      </c>
      <c r="U26" s="49" t="n">
        <f aca="false">V26+G26</f>
        <v>8.03</v>
      </c>
      <c r="V26" s="49" t="n">
        <f aca="false">W26+H26</f>
        <v>6.96</v>
      </c>
      <c r="W26" s="49" t="n">
        <f aca="false">X26+I26</f>
        <v>5.89</v>
      </c>
      <c r="X26" s="49" t="n">
        <f aca="false">Y26+J26</f>
        <v>4.75</v>
      </c>
      <c r="Y26" s="49" t="n">
        <f aca="false">Z26+K26</f>
        <v>3.78</v>
      </c>
      <c r="Z26" s="49" t="n">
        <f aca="false">AA26+L26</f>
        <v>2.78</v>
      </c>
      <c r="AA26" s="50" t="n">
        <f aca="false">P27+M26</f>
        <v>1.86</v>
      </c>
    </row>
    <row r="27" customFormat="false" ht="12.8" hidden="false" customHeight="false" outlineLevel="0" collapsed="false">
      <c r="A27" s="43" t="n">
        <v>2024</v>
      </c>
      <c r="B27" s="51" t="n">
        <v>0.97</v>
      </c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2"/>
      <c r="O27" s="47" t="n">
        <v>2024</v>
      </c>
      <c r="P27" s="49" t="n">
        <f aca="false">Q27+B27</f>
        <v>0.97</v>
      </c>
      <c r="Q27" s="49" t="n">
        <f aca="false">R27+C27</f>
        <v>0</v>
      </c>
      <c r="R27" s="49" t="n">
        <f aca="false">S27+D27</f>
        <v>0</v>
      </c>
      <c r="S27" s="49" t="n">
        <f aca="false">T27+E27</f>
        <v>0</v>
      </c>
      <c r="T27" s="49" t="n">
        <f aca="false">U27+F27</f>
        <v>0</v>
      </c>
      <c r="U27" s="49" t="n">
        <f aca="false">V27+G27</f>
        <v>0</v>
      </c>
      <c r="V27" s="49" t="n">
        <f aca="false">W27+H27</f>
        <v>0</v>
      </c>
      <c r="W27" s="49" t="n">
        <f aca="false">X27+I27</f>
        <v>0</v>
      </c>
      <c r="X27" s="49" t="n">
        <f aca="false">Y27+J27</f>
        <v>0</v>
      </c>
      <c r="Y27" s="49" t="n">
        <f aca="false">Z27+K27</f>
        <v>0</v>
      </c>
      <c r="Z27" s="49" t="n">
        <f aca="false">AA27+L27</f>
        <v>0</v>
      </c>
      <c r="AA27" s="50" t="n">
        <f aca="false">P28+M27</f>
        <v>0</v>
      </c>
    </row>
    <row r="28" customFormat="false" ht="12.75" hidden="false" customHeight="false" outlineLevel="0" collapsed="false">
      <c r="A28" s="54" t="n">
        <v>2025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6"/>
      <c r="O28" s="57" t="n">
        <v>2025</v>
      </c>
      <c r="P28" s="58" t="n">
        <f aca="false">Q28+B28</f>
        <v>0</v>
      </c>
      <c r="Q28" s="58" t="n">
        <f aca="false">R28+C28</f>
        <v>0</v>
      </c>
      <c r="R28" s="58" t="n">
        <f aca="false">S28+D28</f>
        <v>0</v>
      </c>
      <c r="S28" s="58" t="n">
        <f aca="false">T28+E28</f>
        <v>0</v>
      </c>
      <c r="T28" s="58" t="n">
        <f aca="false">U28+F28</f>
        <v>0</v>
      </c>
      <c r="U28" s="58" t="n">
        <f aca="false">V28+G28</f>
        <v>0</v>
      </c>
      <c r="V28" s="58" t="n">
        <f aca="false">W28+H28</f>
        <v>0</v>
      </c>
      <c r="W28" s="58" t="n">
        <f aca="false">X28+I28</f>
        <v>0</v>
      </c>
      <c r="X28" s="58" t="n">
        <f aca="false">Y28+J28</f>
        <v>0</v>
      </c>
      <c r="Y28" s="58" t="n">
        <f aca="false">Z28+K28</f>
        <v>0</v>
      </c>
      <c r="Z28" s="58" t="n">
        <f aca="false">AA28+L28</f>
        <v>0</v>
      </c>
      <c r="AA28" s="59" t="n">
        <f aca="false">M28</f>
        <v>0</v>
      </c>
    </row>
    <row r="29" customFormat="false" ht="12.75" hidden="false" customHeight="false" outlineLevel="0" collapsed="false">
      <c r="A29" s="60"/>
      <c r="O29" s="60"/>
    </row>
    <row r="30" customFormat="false" ht="12.75" hidden="false" customHeight="false" outlineLevel="0" collapsed="false">
      <c r="A30" s="35" t="s">
        <v>48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O30" s="60"/>
    </row>
    <row r="31" s="39" customFormat="true" ht="24" hidden="false" customHeight="false" outlineLevel="0" collapsed="false">
      <c r="A31" s="40" t="s">
        <v>35</v>
      </c>
      <c r="B31" s="61" t="s">
        <v>36</v>
      </c>
      <c r="C31" s="61" t="s">
        <v>37</v>
      </c>
      <c r="D31" s="61" t="s">
        <v>38</v>
      </c>
      <c r="E31" s="61" t="s">
        <v>39</v>
      </c>
      <c r="F31" s="61" t="s">
        <v>40</v>
      </c>
      <c r="G31" s="61" t="s">
        <v>41</v>
      </c>
      <c r="H31" s="61" t="s">
        <v>42</v>
      </c>
      <c r="I31" s="61" t="s">
        <v>43</v>
      </c>
      <c r="J31" s="61" t="s">
        <v>44</v>
      </c>
      <c r="K31" s="61" t="s">
        <v>45</v>
      </c>
      <c r="L31" s="61" t="s">
        <v>46</v>
      </c>
      <c r="M31" s="62" t="s">
        <v>47</v>
      </c>
      <c r="O31" s="60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</row>
    <row r="32" customFormat="false" ht="12.75" hidden="false" customHeight="false" outlineLevel="0" collapsed="false">
      <c r="A32" s="47" t="n">
        <v>2000</v>
      </c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4" t="n">
        <f aca="false">L3</f>
        <v>1.22</v>
      </c>
      <c r="M32" s="65" t="n">
        <f aca="false">L3+M3</f>
        <v>2.42</v>
      </c>
      <c r="N32" s="46"/>
      <c r="O32" s="60"/>
    </row>
    <row r="33" customFormat="false" ht="12.75" hidden="false" customHeight="false" outlineLevel="0" collapsed="false">
      <c r="A33" s="47" t="n">
        <v>2001</v>
      </c>
      <c r="B33" s="64" t="n">
        <f aca="false">M32+B4</f>
        <v>3.69</v>
      </c>
      <c r="C33" s="64" t="n">
        <f aca="false">B33+C4</f>
        <v>4.71</v>
      </c>
      <c r="D33" s="64" t="n">
        <f aca="false">C33+D4</f>
        <v>5.97</v>
      </c>
      <c r="E33" s="64" t="n">
        <f aca="false">D33+E4</f>
        <v>7.16</v>
      </c>
      <c r="F33" s="64" t="n">
        <f aca="false">E33+F4</f>
        <v>8.5</v>
      </c>
      <c r="G33" s="64" t="n">
        <f aca="false">F33+G4</f>
        <v>9.77</v>
      </c>
      <c r="H33" s="64" t="n">
        <f aca="false">G33+H4</f>
        <v>11.27</v>
      </c>
      <c r="I33" s="64" t="n">
        <f aca="false">H33+I4</f>
        <v>12.87</v>
      </c>
      <c r="J33" s="64" t="n">
        <f aca="false">I33+J4</f>
        <v>14.19</v>
      </c>
      <c r="K33" s="64" t="n">
        <f aca="false">J33+K4</f>
        <v>15.72</v>
      </c>
      <c r="L33" s="64" t="n">
        <f aca="false">K33+L4</f>
        <v>17.11</v>
      </c>
      <c r="M33" s="65" t="n">
        <f aca="false">L33+M4</f>
        <v>18.5</v>
      </c>
      <c r="N33" s="46"/>
      <c r="O33" s="60"/>
    </row>
    <row r="34" customFormat="false" ht="12.75" hidden="false" customHeight="false" outlineLevel="0" collapsed="false">
      <c r="A34" s="47" t="n">
        <v>2002</v>
      </c>
      <c r="B34" s="64" t="n">
        <f aca="false">B5+M33</f>
        <v>20.03</v>
      </c>
      <c r="C34" s="64" t="n">
        <f aca="false">B34+C5</f>
        <v>21.28</v>
      </c>
      <c r="D34" s="64" t="n">
        <f aca="false">C34+D5</f>
        <v>22.65</v>
      </c>
      <c r="E34" s="64" t="n">
        <f aca="false">D34+E5</f>
        <v>24.13</v>
      </c>
      <c r="F34" s="64" t="n">
        <f aca="false">E34+F5</f>
        <v>25.54</v>
      </c>
      <c r="G34" s="64" t="n">
        <f aca="false">F34+G5</f>
        <v>26.87</v>
      </c>
      <c r="H34" s="64" t="n">
        <f aca="false">G34+H5</f>
        <v>28.41</v>
      </c>
      <c r="I34" s="64" t="n">
        <f aca="false">H34+I5</f>
        <v>29.85</v>
      </c>
      <c r="J34" s="64" t="n">
        <f aca="false">I34+J5</f>
        <v>31.23</v>
      </c>
      <c r="K34" s="64" t="n">
        <f aca="false">J34+K5</f>
        <v>32.88</v>
      </c>
      <c r="L34" s="64" t="n">
        <f aca="false">K34+L5</f>
        <v>34.42</v>
      </c>
      <c r="M34" s="65" t="n">
        <f aca="false">L34+M5</f>
        <v>36.16</v>
      </c>
      <c r="N34" s="46"/>
      <c r="O34" s="60"/>
    </row>
    <row r="35" customFormat="false" ht="12.75" hidden="false" customHeight="false" outlineLevel="0" collapsed="false">
      <c r="A35" s="47" t="n">
        <v>2003</v>
      </c>
      <c r="B35" s="64" t="n">
        <f aca="false">B6+M34</f>
        <v>38.13</v>
      </c>
      <c r="C35" s="64" t="n">
        <f aca="false">B35+C6</f>
        <v>39.96</v>
      </c>
      <c r="D35" s="64" t="n">
        <f aca="false">C35+D6</f>
        <v>41.74</v>
      </c>
      <c r="E35" s="64" t="n">
        <f aca="false">D35+E6</f>
        <v>43.61</v>
      </c>
      <c r="F35" s="64" t="n">
        <f aca="false">E35+F6</f>
        <v>45.58</v>
      </c>
      <c r="G35" s="64" t="n">
        <f aca="false">F35+G6</f>
        <v>47.44</v>
      </c>
      <c r="H35" s="64" t="n">
        <f aca="false">G35+H6</f>
        <v>49.52</v>
      </c>
      <c r="I35" s="64" t="n">
        <f aca="false">H35+I6</f>
        <v>51.29</v>
      </c>
      <c r="J35" s="64" t="n">
        <f aca="false">I35+J6</f>
        <v>52.97</v>
      </c>
      <c r="K35" s="64" t="n">
        <f aca="false">J35+K6</f>
        <v>54.61</v>
      </c>
      <c r="L35" s="64" t="n">
        <f aca="false">K35+L6</f>
        <v>55.95</v>
      </c>
      <c r="M35" s="65" t="n">
        <f aca="false">L35+M6</f>
        <v>57.32</v>
      </c>
      <c r="O35" s="60"/>
    </row>
    <row r="36" customFormat="false" ht="12.75" hidden="false" customHeight="false" outlineLevel="0" collapsed="false">
      <c r="A36" s="47" t="n">
        <v>2004</v>
      </c>
      <c r="B36" s="64" t="n">
        <f aca="false">B7+M35</f>
        <v>58.59</v>
      </c>
      <c r="C36" s="64" t="n">
        <f aca="false">B36+C7</f>
        <v>59.67</v>
      </c>
      <c r="D36" s="64" t="n">
        <f aca="false">C36+D7</f>
        <v>61.05</v>
      </c>
      <c r="E36" s="64" t="n">
        <f aca="false">D36+E7</f>
        <v>62.23</v>
      </c>
      <c r="F36" s="64" t="n">
        <f aca="false">E36+F7</f>
        <v>63.46</v>
      </c>
      <c r="G36" s="64" t="n">
        <f aca="false">F36+G7</f>
        <v>64.69</v>
      </c>
      <c r="H36" s="64" t="n">
        <f aca="false">G36+H7</f>
        <v>65.98</v>
      </c>
      <c r="I36" s="64" t="n">
        <f aca="false">H36+I7</f>
        <v>67.27</v>
      </c>
      <c r="J36" s="64" t="n">
        <f aca="false">I36+J7</f>
        <v>68.52</v>
      </c>
      <c r="K36" s="64" t="n">
        <f aca="false">J36+K7</f>
        <v>69.73</v>
      </c>
      <c r="L36" s="64" t="n">
        <f aca="false">K36+L7</f>
        <v>70.98</v>
      </c>
      <c r="M36" s="65" t="n">
        <f aca="false">L36+M7</f>
        <v>72.46</v>
      </c>
      <c r="O36" s="60"/>
    </row>
    <row r="37" customFormat="false" ht="12.75" hidden="false" customHeight="false" outlineLevel="0" collapsed="false">
      <c r="A37" s="47" t="n">
        <v>2005</v>
      </c>
      <c r="B37" s="64" t="n">
        <f aca="false">B8+M36</f>
        <v>73.84</v>
      </c>
      <c r="C37" s="64" t="n">
        <f aca="false">B37+C8</f>
        <v>75.06</v>
      </c>
      <c r="D37" s="64" t="n">
        <f aca="false">C37+D8</f>
        <v>76.59</v>
      </c>
      <c r="E37" s="64" t="n">
        <f aca="false">D37+E8</f>
        <v>78</v>
      </c>
      <c r="F37" s="64" t="n">
        <f aca="false">E37+F8</f>
        <v>79.5</v>
      </c>
      <c r="G37" s="64" t="n">
        <f aca="false">F37+G8</f>
        <v>81.09</v>
      </c>
      <c r="H37" s="64" t="n">
        <f aca="false">G37+H8</f>
        <v>82.6</v>
      </c>
      <c r="I37" s="64" t="n">
        <f aca="false">H37+I8</f>
        <v>84.26</v>
      </c>
      <c r="J37" s="64" t="n">
        <f aca="false">I37+J8</f>
        <v>85.76</v>
      </c>
      <c r="K37" s="64" t="n">
        <f aca="false">J37+K8</f>
        <v>87.17</v>
      </c>
      <c r="L37" s="64" t="n">
        <f aca="false">K37+L8</f>
        <v>88.55</v>
      </c>
      <c r="M37" s="65" t="n">
        <f aca="false">L37+M8</f>
        <v>90.02</v>
      </c>
      <c r="O37" s="60"/>
    </row>
    <row r="38" customFormat="false" ht="12.75" hidden="false" customHeight="false" outlineLevel="0" collapsed="false">
      <c r="A38" s="47" t="n">
        <v>2006</v>
      </c>
      <c r="B38" s="64" t="n">
        <f aca="false">B9+M37</f>
        <v>91.45</v>
      </c>
      <c r="C38" s="64" t="n">
        <f aca="false">B38+C9</f>
        <v>92.6</v>
      </c>
      <c r="D38" s="64" t="n">
        <f aca="false">C38+D9</f>
        <v>94.02</v>
      </c>
      <c r="E38" s="64" t="n">
        <f aca="false">D38+E9</f>
        <v>95.1</v>
      </c>
      <c r="F38" s="64" t="n">
        <f aca="false">E38+F9</f>
        <v>96.38</v>
      </c>
      <c r="G38" s="64" t="n">
        <f aca="false">F38+G9</f>
        <v>97.56</v>
      </c>
      <c r="H38" s="64" t="n">
        <f aca="false">G38+H9</f>
        <v>98.73</v>
      </c>
      <c r="I38" s="64" t="n">
        <f aca="false">H38+I9</f>
        <v>99.99</v>
      </c>
      <c r="J38" s="64" t="n">
        <f aca="false">I38+J9</f>
        <v>101.05</v>
      </c>
      <c r="K38" s="64" t="n">
        <f aca="false">J38+K9</f>
        <v>102.14</v>
      </c>
      <c r="L38" s="64" t="n">
        <f aca="false">K38+L9</f>
        <v>103.16</v>
      </c>
      <c r="M38" s="65" t="n">
        <f aca="false">L38+M9</f>
        <v>104.15</v>
      </c>
      <c r="O38" s="60"/>
    </row>
    <row r="39" customFormat="false" ht="12.75" hidden="false" customHeight="false" outlineLevel="0" collapsed="false">
      <c r="A39" s="47" t="n">
        <v>2007</v>
      </c>
      <c r="B39" s="64" t="n">
        <f aca="false">B10+M38</f>
        <v>105.23</v>
      </c>
      <c r="C39" s="64" t="n">
        <f aca="false">B39+C10</f>
        <v>106.1</v>
      </c>
      <c r="D39" s="64" t="n">
        <f aca="false">C39+D10</f>
        <v>107.15</v>
      </c>
      <c r="E39" s="64" t="n">
        <f aca="false">D39+E10</f>
        <v>108.09</v>
      </c>
      <c r="F39" s="64" t="n">
        <f aca="false">E39+F10</f>
        <v>109.12</v>
      </c>
      <c r="G39" s="64" t="n">
        <f aca="false">F39+G10</f>
        <v>110.03</v>
      </c>
      <c r="H39" s="64" t="n">
        <f aca="false">G39+H10</f>
        <v>111</v>
      </c>
      <c r="I39" s="64" t="n">
        <f aca="false">H39+I10</f>
        <v>111.99</v>
      </c>
      <c r="J39" s="64" t="n">
        <f aca="false">I39+J10</f>
        <v>112.79</v>
      </c>
      <c r="K39" s="64" t="n">
        <f aca="false">J39+K10</f>
        <v>113.72</v>
      </c>
      <c r="L39" s="64" t="n">
        <f aca="false">K39+L10</f>
        <v>114.56</v>
      </c>
      <c r="M39" s="65" t="n">
        <f aca="false">L39+M10</f>
        <v>115.4</v>
      </c>
      <c r="O39" s="60"/>
    </row>
    <row r="40" customFormat="false" ht="12.75" hidden="false" customHeight="false" outlineLevel="0" collapsed="false">
      <c r="A40" s="47" t="n">
        <v>2008</v>
      </c>
      <c r="B40" s="64" t="n">
        <f aca="false">B11+M39</f>
        <v>116.33</v>
      </c>
      <c r="C40" s="64" t="n">
        <f aca="false">B40+C11</f>
        <v>117.13</v>
      </c>
      <c r="D40" s="64" t="n">
        <f aca="false">C40+D11</f>
        <v>117.97</v>
      </c>
      <c r="E40" s="64" t="n">
        <f aca="false">D40+E11</f>
        <v>118.87</v>
      </c>
      <c r="F40" s="64" t="n">
        <f aca="false">E40+F11</f>
        <v>119.75</v>
      </c>
      <c r="G40" s="64" t="n">
        <f aca="false">F40+G11</f>
        <v>120.7055</v>
      </c>
      <c r="H40" s="64" t="n">
        <f aca="false">G40+H11</f>
        <v>121.7751</v>
      </c>
      <c r="I40" s="64" t="n">
        <f aca="false">H40+I11</f>
        <v>122.7927</v>
      </c>
      <c r="J40" s="64" t="n">
        <f aca="false">I40+J11</f>
        <v>123.8957</v>
      </c>
      <c r="K40" s="64" t="n">
        <f aca="false">J40+K11</f>
        <v>125.0715</v>
      </c>
      <c r="L40" s="64" t="n">
        <f aca="false">K40+L11</f>
        <v>126.0905</v>
      </c>
      <c r="M40" s="65" t="n">
        <f aca="false">L40+M11</f>
        <v>127.2105</v>
      </c>
      <c r="O40" s="60"/>
    </row>
    <row r="41" customFormat="false" ht="12.75" hidden="false" customHeight="false" outlineLevel="0" collapsed="false">
      <c r="A41" s="47" t="n">
        <v>2009</v>
      </c>
      <c r="B41" s="64" t="n">
        <f aca="false">B12+M40</f>
        <v>128.2605</v>
      </c>
      <c r="C41" s="64" t="n">
        <f aca="false">B41+C12</f>
        <v>129.1155</v>
      </c>
      <c r="D41" s="64" t="n">
        <f aca="false">C41+D12</f>
        <v>130.0863</v>
      </c>
      <c r="E41" s="64" t="n">
        <f aca="false">D41+E12</f>
        <v>130.9258</v>
      </c>
      <c r="F41" s="64" t="n">
        <f aca="false">E41+F12</f>
        <v>131.6966</v>
      </c>
      <c r="G41" s="64" t="n">
        <f aca="false">F41+G12</f>
        <v>132.4587</v>
      </c>
      <c r="H41" s="64" t="n">
        <f aca="false">G41+H12</f>
        <v>133.2487</v>
      </c>
      <c r="I41" s="64" t="n">
        <f aca="false">H41+I12</f>
        <v>133.9387</v>
      </c>
      <c r="J41" s="64" t="n">
        <f aca="false">I41+J12</f>
        <v>134.6287</v>
      </c>
      <c r="K41" s="64" t="n">
        <f aca="false">J41+K12</f>
        <v>135.3187</v>
      </c>
      <c r="L41" s="64" t="n">
        <f aca="false">K41+L12</f>
        <v>135.9787</v>
      </c>
      <c r="M41" s="65" t="n">
        <f aca="false">L41+M12</f>
        <v>136.7087</v>
      </c>
      <c r="O41" s="60"/>
    </row>
    <row r="42" customFormat="false" ht="12.75" hidden="false" customHeight="false" outlineLevel="0" collapsed="false">
      <c r="A42" s="47" t="n">
        <v>2010</v>
      </c>
      <c r="B42" s="64" t="n">
        <f aca="false">B13+M41</f>
        <v>137.3687</v>
      </c>
      <c r="C42" s="64" t="n">
        <f aca="false">B42+C13</f>
        <v>137.9587</v>
      </c>
      <c r="D42" s="64" t="n">
        <f aca="false">C42+D13</f>
        <v>138.7187</v>
      </c>
      <c r="E42" s="64" t="n">
        <f aca="false">D42+E13</f>
        <v>139.3887</v>
      </c>
      <c r="F42" s="64" t="n">
        <f aca="false">E42+F13</f>
        <v>140.1387</v>
      </c>
      <c r="G42" s="64" t="n">
        <f aca="false">F42+G13</f>
        <v>140.9287</v>
      </c>
      <c r="H42" s="64" t="n">
        <f aca="false">G42+H13</f>
        <v>141.7887</v>
      </c>
      <c r="I42" s="64" t="n">
        <f aca="false">H42+I13</f>
        <v>142.6787</v>
      </c>
      <c r="J42" s="64" t="n">
        <f aca="false">I42+J13</f>
        <v>143.5287</v>
      </c>
      <c r="K42" s="64" t="n">
        <f aca="false">J42+K13</f>
        <v>144.3387</v>
      </c>
      <c r="L42" s="64" t="n">
        <f aca="false">K42+L13</f>
        <v>145.1487</v>
      </c>
      <c r="M42" s="65" t="n">
        <f aca="false">L42+M13</f>
        <v>146.0787</v>
      </c>
      <c r="O42" s="60"/>
    </row>
    <row r="43" customFormat="false" ht="12.75" hidden="false" customHeight="false" outlineLevel="0" collapsed="false">
      <c r="A43" s="47" t="n">
        <v>2011</v>
      </c>
      <c r="B43" s="64" t="n">
        <f aca="false">B14+M42</f>
        <v>146.9387</v>
      </c>
      <c r="C43" s="64" t="n">
        <f aca="false">B43+C14</f>
        <v>147.7787</v>
      </c>
      <c r="D43" s="64" t="n">
        <f aca="false">C43+D14</f>
        <v>148.6987</v>
      </c>
      <c r="E43" s="64" t="n">
        <f aca="false">D43+E14</f>
        <v>149.5387</v>
      </c>
      <c r="F43" s="64" t="n">
        <f aca="false">E43+F14</f>
        <v>150.5287</v>
      </c>
      <c r="G43" s="64" t="n">
        <f aca="false">F43+G14</f>
        <v>151.4887</v>
      </c>
      <c r="H43" s="64" t="n">
        <f aca="false">G43+H14</f>
        <v>152.4587</v>
      </c>
      <c r="I43" s="64" t="n">
        <f aca="false">H43+I14</f>
        <v>153.5287</v>
      </c>
      <c r="J43" s="64" t="n">
        <f aca="false">I43+J14</f>
        <v>154.4687</v>
      </c>
      <c r="K43" s="64" t="n">
        <f aca="false">J43+K14</f>
        <v>155.3487</v>
      </c>
      <c r="L43" s="64" t="n">
        <f aca="false">K43+L14</f>
        <v>156.2087</v>
      </c>
      <c r="M43" s="65" t="n">
        <f aca="false">L43+M14</f>
        <v>157.1187</v>
      </c>
      <c r="O43" s="60"/>
    </row>
    <row r="44" customFormat="false" ht="12.75" hidden="false" customHeight="false" outlineLevel="0" collapsed="false">
      <c r="A44" s="47" t="n">
        <v>2012</v>
      </c>
      <c r="B44" s="64" t="n">
        <f aca="false">B15+M43</f>
        <v>158.0087</v>
      </c>
      <c r="C44" s="64" t="n">
        <f aca="false">B44+C15</f>
        <v>158.7587</v>
      </c>
      <c r="D44" s="64" t="n">
        <f aca="false">C44+D15</f>
        <v>159.5787</v>
      </c>
      <c r="E44" s="64" t="n">
        <f aca="false">D44+E15</f>
        <v>160.2887</v>
      </c>
      <c r="F44" s="64" t="n">
        <f aca="false">E44+F15</f>
        <v>161.0287</v>
      </c>
      <c r="G44" s="64" t="n">
        <f aca="false">F44+G15</f>
        <v>161.6687</v>
      </c>
      <c r="H44" s="64" t="n">
        <f aca="false">G44+H15</f>
        <v>162.3487</v>
      </c>
      <c r="I44" s="64" t="n">
        <f aca="false">H44+I15</f>
        <v>163.0387</v>
      </c>
      <c r="J44" s="64" t="n">
        <f aca="false">I44+J15</f>
        <v>163.5787</v>
      </c>
      <c r="K44" s="64" t="n">
        <f aca="false">J44+K15</f>
        <v>164.1887</v>
      </c>
      <c r="L44" s="64" t="n">
        <f aca="false">K44+L15</f>
        <v>164.7387</v>
      </c>
      <c r="M44" s="65" t="n">
        <f aca="false">L44+M15</f>
        <v>165.2887</v>
      </c>
      <c r="O44" s="60"/>
    </row>
    <row r="45" customFormat="false" ht="12.75" hidden="false" customHeight="false" outlineLevel="0" collapsed="false">
      <c r="A45" s="47" t="n">
        <v>2013</v>
      </c>
      <c r="B45" s="64" t="n">
        <f aca="false">B16+M44</f>
        <v>165.8887</v>
      </c>
      <c r="C45" s="64" t="n">
        <f aca="false">B45+C16</f>
        <v>166.3787</v>
      </c>
      <c r="D45" s="64" t="n">
        <f aca="false">C45+D16</f>
        <v>166.9287</v>
      </c>
      <c r="E45" s="64" t="n">
        <f aca="false">D45+E16</f>
        <v>167.5387</v>
      </c>
      <c r="F45" s="64" t="n">
        <f aca="false">E45+F16</f>
        <v>168.1387</v>
      </c>
      <c r="G45" s="64" t="n">
        <f aca="false">F45+G16</f>
        <v>168.7487</v>
      </c>
      <c r="H45" s="64" t="n">
        <f aca="false">G45+H16</f>
        <v>169.4687</v>
      </c>
      <c r="I45" s="64" t="n">
        <f aca="false">H45+I16</f>
        <v>170.1787</v>
      </c>
      <c r="J45" s="64" t="n">
        <f aca="false">I45+J16</f>
        <v>170.8887</v>
      </c>
      <c r="K45" s="64" t="n">
        <f aca="false">J45+K16</f>
        <v>171.6987</v>
      </c>
      <c r="L45" s="64" t="n">
        <f aca="false">K45+L16</f>
        <v>172.4187</v>
      </c>
      <c r="M45" s="65" t="n">
        <f aca="false">L45+M16</f>
        <v>173.2087</v>
      </c>
      <c r="O45" s="60"/>
    </row>
    <row r="46" customFormat="false" ht="12.75" hidden="false" customHeight="false" outlineLevel="0" collapsed="false">
      <c r="A46" s="47" t="n">
        <v>2014</v>
      </c>
      <c r="B46" s="64" t="n">
        <f aca="false">B17+M45</f>
        <v>174.0587</v>
      </c>
      <c r="C46" s="64" t="n">
        <f aca="false">B46+C17</f>
        <v>174.8487</v>
      </c>
      <c r="D46" s="64" t="n">
        <f aca="false">C46+D17</f>
        <v>175.6187</v>
      </c>
      <c r="E46" s="64" t="n">
        <f aca="false">D46+E17</f>
        <v>176.4387</v>
      </c>
      <c r="F46" s="64" t="n">
        <f aca="false">E46+F17</f>
        <v>177.3087</v>
      </c>
      <c r="G46" s="64" t="n">
        <f aca="false">F46+G17</f>
        <v>178.1287</v>
      </c>
      <c r="H46" s="64" t="n">
        <f aca="false">G46+H17</f>
        <v>179.0787</v>
      </c>
      <c r="I46" s="64" t="n">
        <f aca="false">H46+I17</f>
        <v>179.9487</v>
      </c>
      <c r="J46" s="64" t="n">
        <f aca="false">I46+J17</f>
        <v>180.8587</v>
      </c>
      <c r="K46" s="64" t="n">
        <f aca="false">J46+K17</f>
        <v>181.8087</v>
      </c>
      <c r="L46" s="64" t="n">
        <f aca="false">K46+L17</f>
        <v>182.6487</v>
      </c>
      <c r="M46" s="65" t="n">
        <f aca="false">L46+M17</f>
        <v>183.6087</v>
      </c>
      <c r="O46" s="60"/>
    </row>
    <row r="47" customFormat="false" ht="12.75" hidden="false" customHeight="false" outlineLevel="0" collapsed="false">
      <c r="A47" s="47" t="n">
        <v>2015</v>
      </c>
      <c r="B47" s="64" t="n">
        <f aca="false">B18+M46</f>
        <v>184.5487</v>
      </c>
      <c r="C47" s="64" t="n">
        <f aca="false">B47+C18</f>
        <v>185.3687</v>
      </c>
      <c r="D47" s="64" t="n">
        <f aca="false">C47+D18</f>
        <v>186.4087</v>
      </c>
      <c r="E47" s="64" t="n">
        <f aca="false">D47+E18</f>
        <v>187.3587</v>
      </c>
      <c r="F47" s="64" t="n">
        <f aca="false">E47+F18</f>
        <v>188.3487</v>
      </c>
      <c r="G47" s="64" t="n">
        <f aca="false">F47+G18</f>
        <v>189.4187</v>
      </c>
      <c r="H47" s="64" t="n">
        <f aca="false">G47+H18</f>
        <v>190.5987</v>
      </c>
      <c r="I47" s="64" t="n">
        <f aca="false">H47+I18</f>
        <v>191.7087</v>
      </c>
      <c r="J47" s="64" t="n">
        <f aca="false">I47+J18</f>
        <v>192.8187</v>
      </c>
      <c r="K47" s="64" t="n">
        <f aca="false">J47+K18</f>
        <v>193.9287</v>
      </c>
      <c r="L47" s="64" t="n">
        <f aca="false">K47+L18</f>
        <v>194.9887</v>
      </c>
      <c r="M47" s="65" t="n">
        <f aca="false">L47+M18</f>
        <v>196.1487</v>
      </c>
      <c r="O47" s="60"/>
    </row>
    <row r="48" customFormat="false" ht="12.75" hidden="false" customHeight="false" outlineLevel="0" collapsed="false">
      <c r="A48" s="47" t="n">
        <v>2016</v>
      </c>
      <c r="B48" s="64" t="n">
        <f aca="false">B19+M47</f>
        <v>197.2087</v>
      </c>
      <c r="C48" s="64" t="n">
        <f aca="false">B48+C19</f>
        <v>198.2087</v>
      </c>
      <c r="D48" s="64" t="n">
        <f aca="false">C48+D19</f>
        <v>199.3687</v>
      </c>
      <c r="E48" s="64" t="n">
        <f aca="false">D48+E19</f>
        <v>200.4287</v>
      </c>
      <c r="F48" s="64" t="n">
        <f aca="false">E48+F19</f>
        <v>201.5387</v>
      </c>
      <c r="G48" s="64" t="n">
        <f aca="false">F48+G19</f>
        <v>202.6987</v>
      </c>
      <c r="H48" s="64" t="n">
        <f aca="false">G48+H19</f>
        <v>203.8087</v>
      </c>
      <c r="I48" s="64" t="n">
        <f aca="false">H48+I19</f>
        <v>205.0287</v>
      </c>
      <c r="J48" s="64" t="n">
        <f aca="false">I48+J19</f>
        <v>206.1387</v>
      </c>
      <c r="K48" s="64" t="n">
        <f aca="false">J48+K19</f>
        <v>207.1887</v>
      </c>
      <c r="L48" s="64" t="n">
        <f aca="false">K48+L19</f>
        <v>208.2287</v>
      </c>
      <c r="M48" s="65" t="n">
        <f aca="false">L48+M19</f>
        <v>209.3487</v>
      </c>
      <c r="O48" s="60"/>
    </row>
    <row r="49" customFormat="false" ht="12.75" hidden="false" customHeight="false" outlineLevel="0" collapsed="false">
      <c r="A49" s="47" t="n">
        <v>2017</v>
      </c>
      <c r="B49" s="64" t="n">
        <f aca="false">B20+M48</f>
        <v>210.4387</v>
      </c>
      <c r="C49" s="64" t="n">
        <f aca="false">B49+C20</f>
        <v>211.3087</v>
      </c>
      <c r="D49" s="64" t="n">
        <f aca="false">C49+D20</f>
        <v>212.3587</v>
      </c>
      <c r="E49" s="64" t="n">
        <f aca="false">D49+E20</f>
        <v>213.1487</v>
      </c>
      <c r="F49" s="64" t="n">
        <f aca="false">E49+F20</f>
        <v>214.0787</v>
      </c>
      <c r="G49" s="64" t="n">
        <f aca="false">F49+G20</f>
        <v>214.8887</v>
      </c>
      <c r="H49" s="64" t="n">
        <f aca="false">G49+H20</f>
        <v>215.6887</v>
      </c>
      <c r="I49" s="64" t="n">
        <f aca="false">H49+I20</f>
        <v>216.4887</v>
      </c>
      <c r="J49" s="64" t="n">
        <f aca="false">I49+J20</f>
        <v>217.1287</v>
      </c>
      <c r="K49" s="64" t="n">
        <f aca="false">J49+K20</f>
        <v>217.7687</v>
      </c>
      <c r="L49" s="64" t="n">
        <f aca="false">K49+L20</f>
        <v>218.3387</v>
      </c>
      <c r="M49" s="65" t="n">
        <f aca="false">L49+M20</f>
        <v>218.8787</v>
      </c>
      <c r="O49" s="60"/>
    </row>
    <row r="50" customFormat="false" ht="12.75" hidden="false" customHeight="false" outlineLevel="0" collapsed="false">
      <c r="A50" s="47" t="n">
        <v>2018</v>
      </c>
      <c r="B50" s="64" t="n">
        <f aca="false">B21+M49</f>
        <v>219.4587</v>
      </c>
      <c r="C50" s="64" t="n">
        <f aca="false">B50+C21</f>
        <v>219.9287</v>
      </c>
      <c r="D50" s="64" t="n">
        <f aca="false">C50+D21</f>
        <v>220.4587</v>
      </c>
      <c r="E50" s="64" t="n">
        <f aca="false">D50+E21</f>
        <v>220.9787</v>
      </c>
      <c r="F50" s="64" t="n">
        <f aca="false">E50+F21</f>
        <v>221.4987</v>
      </c>
      <c r="G50" s="64" t="n">
        <f aca="false">F50+G21</f>
        <v>222.0187</v>
      </c>
      <c r="H50" s="64" t="n">
        <f aca="false">G50+H21</f>
        <v>222.5587</v>
      </c>
      <c r="I50" s="64" t="n">
        <f aca="false">H50+I21</f>
        <v>223.1287</v>
      </c>
      <c r="J50" s="64" t="n">
        <f aca="false">I50+J21</f>
        <v>223.5987</v>
      </c>
      <c r="K50" s="64" t="n">
        <f aca="false">J50+K21</f>
        <v>224.1387</v>
      </c>
      <c r="L50" s="64" t="n">
        <f aca="false">K50+L21</f>
        <v>224.6287</v>
      </c>
      <c r="M50" s="65" t="n">
        <f aca="false">L50+M21</f>
        <v>225.1187</v>
      </c>
      <c r="O50" s="60"/>
    </row>
    <row r="51" customFormat="false" ht="12.75" hidden="false" customHeight="false" outlineLevel="0" collapsed="false">
      <c r="A51" s="47" t="n">
        <v>2019</v>
      </c>
      <c r="B51" s="64" t="n">
        <f aca="false">B22+M50</f>
        <v>225.6587</v>
      </c>
      <c r="C51" s="64" t="n">
        <f aca="false">B51+C22</f>
        <v>226.1487</v>
      </c>
      <c r="D51" s="64" t="n">
        <f aca="false">C51+D22</f>
        <v>226.6187</v>
      </c>
      <c r="E51" s="64" t="n">
        <f aca="false">D51+E22</f>
        <v>227.1387</v>
      </c>
      <c r="F51" s="64" t="n">
        <f aca="false">E51+F22</f>
        <v>227.6787</v>
      </c>
      <c r="G51" s="64" t="n">
        <f aca="false">F51+G22</f>
        <v>228.1487</v>
      </c>
      <c r="H51" s="64" t="n">
        <f aca="false">G51+H22</f>
        <v>228.7187</v>
      </c>
      <c r="I51" s="64" t="n">
        <f aca="false">H51+I22</f>
        <v>229.2187</v>
      </c>
      <c r="J51" s="64" t="n">
        <f aca="false">I51+J22</f>
        <v>229.6787</v>
      </c>
      <c r="K51" s="64" t="n">
        <f aca="false">J51+K22</f>
        <v>230.1587</v>
      </c>
      <c r="L51" s="64" t="n">
        <f aca="false">K51+L22</f>
        <v>230.5387</v>
      </c>
      <c r="M51" s="65" t="n">
        <f aca="false">L51+M22</f>
        <v>230.9087</v>
      </c>
      <c r="O51" s="60"/>
    </row>
    <row r="52" customFormat="false" ht="12.75" hidden="false" customHeight="false" outlineLevel="0" collapsed="false">
      <c r="A52" s="47" t="n">
        <v>2020</v>
      </c>
      <c r="B52" s="64" t="n">
        <f aca="false">B23+M51</f>
        <v>231.2887</v>
      </c>
      <c r="C52" s="64" t="n">
        <f aca="false">B52+C23</f>
        <v>231.5787</v>
      </c>
      <c r="D52" s="64" t="n">
        <f aca="false">C52+D23</f>
        <v>231.9187</v>
      </c>
      <c r="E52" s="64" t="n">
        <f aca="false">D52+E23</f>
        <v>232.1987</v>
      </c>
      <c r="F52" s="64" t="n">
        <f aca="false">E52+F23</f>
        <v>232.4387</v>
      </c>
      <c r="G52" s="64" t="n">
        <f aca="false">F52+G23</f>
        <v>232.6487</v>
      </c>
      <c r="H52" s="64" t="n">
        <f aca="false">G52+H23</f>
        <v>232.8387</v>
      </c>
      <c r="I52" s="64" t="n">
        <f aca="false">H52+I23</f>
        <v>232.9987</v>
      </c>
      <c r="J52" s="64" t="n">
        <f aca="false">I52+J23</f>
        <v>233.1587</v>
      </c>
      <c r="K52" s="64" t="n">
        <f aca="false">J52+K23</f>
        <v>233.3187</v>
      </c>
      <c r="L52" s="64" t="n">
        <f aca="false">K52+L23</f>
        <v>233.4687</v>
      </c>
      <c r="M52" s="65" t="n">
        <f aca="false">L52+M23</f>
        <v>233.6287</v>
      </c>
      <c r="O52" s="60"/>
    </row>
    <row r="53" customFormat="false" ht="12.75" hidden="false" customHeight="false" outlineLevel="0" collapsed="false">
      <c r="A53" s="47" t="n">
        <v>2021</v>
      </c>
      <c r="B53" s="64" t="n">
        <f aca="false">B24+M52</f>
        <v>233.7787</v>
      </c>
      <c r="C53" s="64" t="n">
        <f aca="false">B53+C24</f>
        <v>233.9087</v>
      </c>
      <c r="D53" s="64" t="n">
        <f aca="false">C53+D24</f>
        <v>234.1087</v>
      </c>
      <c r="E53" s="64" t="n">
        <f aca="false">D53+E24</f>
        <v>234.3187</v>
      </c>
      <c r="F53" s="64" t="n">
        <f aca="false">E53+F24</f>
        <v>234.5887</v>
      </c>
      <c r="G53" s="64" t="n">
        <f aca="false">F53+G24</f>
        <v>234.8987</v>
      </c>
      <c r="H53" s="64" t="n">
        <f aca="false">G53+H24</f>
        <v>235.2587</v>
      </c>
      <c r="I53" s="64" t="n">
        <f aca="false">H53+I24</f>
        <v>235.6887</v>
      </c>
      <c r="J53" s="64" t="n">
        <f aca="false">I53+J24</f>
        <v>236.1287</v>
      </c>
      <c r="K53" s="64" t="n">
        <f aca="false">J53+K24</f>
        <v>236.6187</v>
      </c>
      <c r="L53" s="64" t="n">
        <f aca="false">K53+L24</f>
        <v>237.2087</v>
      </c>
      <c r="M53" s="65" t="n">
        <f aca="false">L53+M24</f>
        <v>237.9787</v>
      </c>
      <c r="O53" s="60"/>
    </row>
    <row r="54" customFormat="false" ht="12.75" hidden="false" customHeight="false" outlineLevel="0" collapsed="false">
      <c r="A54" s="47" t="n">
        <v>2022</v>
      </c>
      <c r="B54" s="64" t="n">
        <f aca="false">B25+M53</f>
        <v>238.7087</v>
      </c>
      <c r="C54" s="64" t="n">
        <f aca="false">B54+C25</f>
        <v>239.4687</v>
      </c>
      <c r="D54" s="64" t="n">
        <f aca="false">C54+D25</f>
        <v>240.3987</v>
      </c>
      <c r="E54" s="64" t="n">
        <f aca="false">D54+E25</f>
        <v>241.2287</v>
      </c>
      <c r="F54" s="64" t="n">
        <f aca="false">E54+F25</f>
        <v>242.2587</v>
      </c>
      <c r="G54" s="64" t="n">
        <f aca="false">F54+G25</f>
        <v>243.2787</v>
      </c>
      <c r="H54" s="64" t="n">
        <f aca="false">G54+H25</f>
        <v>244.3087</v>
      </c>
      <c r="I54" s="64" t="n">
        <f aca="false">H54+I25</f>
        <v>245.4787</v>
      </c>
      <c r="J54" s="64" t="n">
        <f aca="false">I54+J25</f>
        <v>246.5487</v>
      </c>
      <c r="K54" s="64" t="n">
        <f aca="false">J54+K25</f>
        <v>247.5687</v>
      </c>
      <c r="L54" s="64" t="n">
        <f aca="false">K54+L25</f>
        <v>248.5887</v>
      </c>
      <c r="M54" s="65" t="n">
        <f aca="false">L54+M25</f>
        <v>249.7087</v>
      </c>
      <c r="O54" s="60"/>
    </row>
    <row r="55" customFormat="false" ht="12.75" hidden="false" customHeight="false" outlineLevel="0" collapsed="false">
      <c r="A55" s="47" t="n">
        <v>2023</v>
      </c>
      <c r="B55" s="64" t="n">
        <f aca="false">B26+M54</f>
        <v>250.8287</v>
      </c>
      <c r="C55" s="64" t="n">
        <f aca="false">B55+C26</f>
        <v>251.7487</v>
      </c>
      <c r="D55" s="64" t="n">
        <f aca="false">C55+D26</f>
        <v>252.9187</v>
      </c>
      <c r="E55" s="64" t="n">
        <f aca="false">D55+E26</f>
        <v>253.8387</v>
      </c>
      <c r="F55" s="64" t="n">
        <f aca="false">E55+F26</f>
        <v>254.9587</v>
      </c>
      <c r="G55" s="64" t="n">
        <f aca="false">F55+G26</f>
        <v>256.0287</v>
      </c>
      <c r="H55" s="64" t="n">
        <f aca="false">G55+H26</f>
        <v>257.0987</v>
      </c>
      <c r="I55" s="64" t="n">
        <f aca="false">H55+I26</f>
        <v>258.2387</v>
      </c>
      <c r="J55" s="64" t="n">
        <f aca="false">I55+J26</f>
        <v>259.2087</v>
      </c>
      <c r="K55" s="64" t="n">
        <f aca="false">J55+K26</f>
        <v>260.2087</v>
      </c>
      <c r="L55" s="64" t="n">
        <f aca="false">K55+L26</f>
        <v>261.1287</v>
      </c>
      <c r="M55" s="65" t="n">
        <f aca="false">L55+M26</f>
        <v>262.0187</v>
      </c>
      <c r="O55" s="60"/>
    </row>
    <row r="56" customFormat="false" ht="12.75" hidden="false" customHeight="false" outlineLevel="0" collapsed="false">
      <c r="A56" s="47" t="n">
        <v>2024</v>
      </c>
      <c r="B56" s="64" t="n">
        <f aca="false">B27+M55</f>
        <v>262.9887</v>
      </c>
      <c r="C56" s="64" t="n">
        <f aca="false">B56+C27</f>
        <v>262.9887</v>
      </c>
      <c r="D56" s="64" t="n">
        <f aca="false">C56+D27</f>
        <v>262.9887</v>
      </c>
      <c r="E56" s="64" t="n">
        <f aca="false">D56+E27</f>
        <v>262.9887</v>
      </c>
      <c r="F56" s="64" t="n">
        <f aca="false">E56+F27</f>
        <v>262.9887</v>
      </c>
      <c r="G56" s="64" t="n">
        <f aca="false">F56+G27</f>
        <v>262.9887</v>
      </c>
      <c r="H56" s="64" t="n">
        <f aca="false">G56+H27</f>
        <v>262.9887</v>
      </c>
      <c r="I56" s="64" t="n">
        <f aca="false">H56+I27</f>
        <v>262.9887</v>
      </c>
      <c r="J56" s="64" t="n">
        <f aca="false">I56+J27</f>
        <v>262.9887</v>
      </c>
      <c r="K56" s="64" t="n">
        <f aca="false">J56+K27</f>
        <v>262.9887</v>
      </c>
      <c r="L56" s="64" t="n">
        <f aca="false">K56+L27</f>
        <v>262.9887</v>
      </c>
      <c r="M56" s="65" t="n">
        <f aca="false">L56+M27</f>
        <v>262.9887</v>
      </c>
      <c r="O56" s="60"/>
    </row>
    <row r="57" customFormat="false" ht="12.75" hidden="false" customHeight="false" outlineLevel="0" collapsed="false">
      <c r="A57" s="57" t="n">
        <v>2025</v>
      </c>
      <c r="B57" s="66" t="n">
        <f aca="false">B28+M56</f>
        <v>262.9887</v>
      </c>
      <c r="C57" s="66" t="n">
        <f aca="false">B57+C28</f>
        <v>262.9887</v>
      </c>
      <c r="D57" s="66" t="n">
        <f aca="false">C57+D28</f>
        <v>262.9887</v>
      </c>
      <c r="E57" s="66" t="n">
        <f aca="false">D57+E28</f>
        <v>262.9887</v>
      </c>
      <c r="F57" s="66" t="n">
        <f aca="false">E57+F28</f>
        <v>262.9887</v>
      </c>
      <c r="G57" s="66" t="n">
        <f aca="false">F57+G28</f>
        <v>262.9887</v>
      </c>
      <c r="H57" s="66" t="n">
        <f aca="false">G57+H28</f>
        <v>262.9887</v>
      </c>
      <c r="I57" s="66" t="n">
        <f aca="false">H57+I28</f>
        <v>262.9887</v>
      </c>
      <c r="J57" s="66" t="n">
        <f aca="false">I57+J28</f>
        <v>262.9887</v>
      </c>
      <c r="K57" s="66" t="n">
        <f aca="false">J57+K28</f>
        <v>262.9887</v>
      </c>
      <c r="L57" s="66" t="n">
        <f aca="false">K57+L28</f>
        <v>262.9887</v>
      </c>
      <c r="M57" s="67" t="n">
        <f aca="false">L57+M28</f>
        <v>262.9887</v>
      </c>
      <c r="O57" s="60"/>
    </row>
  </sheetData>
  <sheetProtection sheet="true" objects="true" scenarios="true"/>
  <mergeCells count="3">
    <mergeCell ref="A1:M1"/>
    <mergeCell ref="O1:AA1"/>
    <mergeCell ref="A30:M30"/>
  </mergeCells>
  <printOptions headings="false" gridLines="false" gridLinesSet="true" horizontalCentered="false" verticalCentered="false"/>
  <pageMargins left="0.39375" right="0.196527777777778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269</TotalTime>
  <Application>LibreOffice/6.2.8.2$Windows_X86_64 LibreOffice_project/f82ddfca21ebc1e222a662a32b25c0c9d20169ee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2022-12-01T08:38:04Z</dcterms:created>
  <dc:creator>Ricardo Amorim</dc:creator>
  <dc:description/>
  <dc:language>pt-BR</dc:language>
  <cp:lastModifiedBy/>
  <dcterms:modified xsi:type="dcterms:W3CDTF">2024-02-01T09:24:00Z</dcterms:modified>
  <cp:revision>22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HyperlinksChanged">
    <vt:bool>0</vt:bool>
  </property>
  <property fmtid="{D5CDD505-2E9C-101B-9397-08002B2CF9AE}" pid="4" name="LinksUpToDate">
    <vt:bool>0</vt:bool>
  </property>
  <property fmtid="{D5CDD505-2E9C-101B-9397-08002B2CF9AE}" pid="5" name="ScaleCrop">
    <vt:bool>0</vt:bool>
  </property>
  <property fmtid="{D5CDD505-2E9C-101B-9397-08002B2CF9AE}" pid="6" name="ShareDoc">
    <vt:bool>0</vt:bool>
  </property>
</Properties>
</file>